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5"/>
  </bookViews>
  <sheets>
    <sheet name="Генераторы" sheetId="1" r:id="rId1"/>
    <sheet name="Мощные генераторы" sheetId="2" r:id="rId2"/>
    <sheet name="Мотопомпы" sheetId="3" r:id="rId3"/>
    <sheet name="Двигатели " sheetId="4" r:id="rId4"/>
    <sheet name="Компрессора" sheetId="5" r:id="rId5"/>
    <sheet name="Тепловое оборудование" sheetId="6" r:id="rId6"/>
  </sheets>
  <calcPr calcId="145621" refMode="R1C1"/>
</workbook>
</file>

<file path=xl/calcChain.xml><?xml version="1.0" encoding="utf-8"?>
<calcChain xmlns="http://schemas.openxmlformats.org/spreadsheetml/2006/main">
  <c r="L7" i="1" l="1"/>
  <c r="I8" i="2"/>
  <c r="I9" i="2"/>
  <c r="I10" i="2"/>
  <c r="I11" i="2"/>
  <c r="I12" i="2"/>
  <c r="I13" i="2"/>
  <c r="I14" i="2"/>
  <c r="I15" i="2"/>
  <c r="I16" i="2"/>
  <c r="I7" i="2"/>
  <c r="I28" i="2"/>
  <c r="I19" i="2"/>
  <c r="I20" i="2"/>
  <c r="I21" i="2"/>
  <c r="I22" i="2"/>
  <c r="I23" i="2"/>
  <c r="I24" i="2"/>
  <c r="I25" i="2"/>
  <c r="I26" i="2"/>
  <c r="I18" i="2"/>
  <c r="F16" i="3" l="1"/>
  <c r="F10" i="6"/>
  <c r="Q1" i="6"/>
  <c r="Q5" i="6" s="1"/>
  <c r="Q6" i="6" s="1"/>
  <c r="Q7" i="6" s="1"/>
  <c r="L10" i="6"/>
  <c r="J10" i="6"/>
  <c r="I10" i="6"/>
  <c r="H10" i="6"/>
  <c r="L9" i="6"/>
  <c r="J9" i="6"/>
  <c r="I9" i="6"/>
  <c r="H9" i="6"/>
  <c r="F9" i="6"/>
  <c r="L8" i="6"/>
  <c r="J8" i="6"/>
  <c r="I8" i="6"/>
  <c r="H8" i="6"/>
  <c r="F8" i="6"/>
  <c r="L7" i="6"/>
  <c r="J7" i="6"/>
  <c r="I7" i="6"/>
  <c r="H7" i="6"/>
  <c r="F7" i="6"/>
  <c r="Q1" i="5"/>
  <c r="Q5" i="5" s="1"/>
  <c r="Q6" i="5" s="1"/>
  <c r="Q7" i="5" s="1"/>
  <c r="L11" i="5"/>
  <c r="J11" i="5"/>
  <c r="I11" i="5"/>
  <c r="H11" i="5"/>
  <c r="F11" i="5"/>
  <c r="L10" i="5"/>
  <c r="J10" i="5"/>
  <c r="I10" i="5"/>
  <c r="H10" i="5"/>
  <c r="F10" i="5"/>
  <c r="L9" i="5"/>
  <c r="J9" i="5"/>
  <c r="I9" i="5"/>
  <c r="H9" i="5"/>
  <c r="F9" i="5"/>
  <c r="L8" i="5"/>
  <c r="J8" i="5"/>
  <c r="I8" i="5"/>
  <c r="H8" i="5"/>
  <c r="F8" i="5"/>
  <c r="L7" i="5"/>
  <c r="J7" i="5"/>
  <c r="I7" i="5"/>
  <c r="H7" i="5"/>
  <c r="F7" i="5"/>
  <c r="J9" i="3"/>
  <c r="F10" i="4"/>
  <c r="I7" i="4"/>
  <c r="J7" i="4"/>
  <c r="Q1" i="4"/>
  <c r="Q5" i="4" s="1"/>
  <c r="Q6" i="4" s="1"/>
  <c r="Q7" i="4" s="1"/>
  <c r="L10" i="4"/>
  <c r="J10" i="4"/>
  <c r="I10" i="4"/>
  <c r="H10" i="4"/>
  <c r="L9" i="4"/>
  <c r="J9" i="4"/>
  <c r="I9" i="4"/>
  <c r="H9" i="4"/>
  <c r="F9" i="4"/>
  <c r="L8" i="4"/>
  <c r="J8" i="4"/>
  <c r="I8" i="4"/>
  <c r="H8" i="4"/>
  <c r="F8" i="4"/>
  <c r="L7" i="4"/>
  <c r="H7" i="4"/>
  <c r="F7" i="4"/>
  <c r="Q1" i="3"/>
  <c r="Q5" i="3" s="1"/>
  <c r="Q6" i="3" s="1"/>
  <c r="Q7" i="3" s="1"/>
  <c r="F9" i="3"/>
  <c r="L16" i="3"/>
  <c r="J16" i="3"/>
  <c r="I16" i="3"/>
  <c r="H16" i="3"/>
  <c r="L14" i="3"/>
  <c r="J14" i="3"/>
  <c r="I14" i="3"/>
  <c r="H14" i="3"/>
  <c r="F14" i="3"/>
  <c r="L12" i="3"/>
  <c r="J12" i="3"/>
  <c r="I12" i="3"/>
  <c r="H12" i="3"/>
  <c r="F12" i="3"/>
  <c r="L11" i="3"/>
  <c r="J11" i="3"/>
  <c r="I11" i="3"/>
  <c r="H11" i="3"/>
  <c r="F11" i="3"/>
  <c r="F8" i="3"/>
  <c r="F7" i="3"/>
  <c r="F26" i="2"/>
  <c r="M7" i="6" l="1"/>
  <c r="Q8" i="6"/>
  <c r="M7" i="5"/>
  <c r="Q8" i="5"/>
  <c r="M7" i="4"/>
  <c r="Q8" i="4"/>
  <c r="Q8" i="3"/>
  <c r="F24" i="2"/>
  <c r="F25" i="2"/>
  <c r="F20" i="2"/>
  <c r="F13" i="2"/>
  <c r="F14" i="2"/>
  <c r="F15" i="2"/>
  <c r="L13" i="1"/>
  <c r="J13" i="1"/>
  <c r="I13" i="1"/>
  <c r="H13" i="1"/>
  <c r="F13" i="1"/>
  <c r="L12" i="1"/>
  <c r="F12" i="1"/>
  <c r="L11" i="1"/>
  <c r="J11" i="1"/>
  <c r="I11" i="1"/>
  <c r="H11" i="1"/>
  <c r="F11" i="1"/>
  <c r="L10" i="1"/>
  <c r="F10" i="1"/>
  <c r="L9" i="1"/>
  <c r="J9" i="1"/>
  <c r="I9" i="1"/>
  <c r="H9" i="1"/>
  <c r="F9" i="1"/>
  <c r="L8" i="1"/>
  <c r="J8" i="1"/>
  <c r="I8" i="1"/>
  <c r="H8" i="1"/>
  <c r="F8" i="1"/>
  <c r="J7" i="1"/>
  <c r="I7" i="1"/>
  <c r="H7" i="1"/>
  <c r="F7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L1" i="2"/>
  <c r="L5" i="2" s="1"/>
  <c r="L6" i="2" s="1"/>
  <c r="L7" i="2" s="1"/>
  <c r="F28" i="2"/>
  <c r="F23" i="2"/>
  <c r="F22" i="2"/>
  <c r="F21" i="2"/>
  <c r="F19" i="2"/>
  <c r="F18" i="2"/>
  <c r="F16" i="2"/>
  <c r="F12" i="2"/>
  <c r="F11" i="2"/>
  <c r="F10" i="2"/>
  <c r="F9" i="2"/>
  <c r="F8" i="2"/>
  <c r="F7" i="2"/>
  <c r="H41" i="1"/>
  <c r="H42" i="1"/>
  <c r="H43" i="1"/>
  <c r="H40" i="1"/>
  <c r="I41" i="1"/>
  <c r="I42" i="1"/>
  <c r="I43" i="1"/>
  <c r="I40" i="1"/>
  <c r="J41" i="1"/>
  <c r="J42" i="1"/>
  <c r="J43" i="1"/>
  <c r="J40" i="1"/>
  <c r="L41" i="1"/>
  <c r="L42" i="1"/>
  <c r="L43" i="1"/>
  <c r="L40" i="1"/>
  <c r="H38" i="1"/>
  <c r="H37" i="1"/>
  <c r="I38" i="1"/>
  <c r="I37" i="1"/>
  <c r="J38" i="1"/>
  <c r="J37" i="1"/>
  <c r="L38" i="1"/>
  <c r="L37" i="1"/>
  <c r="H34" i="1"/>
  <c r="H35" i="1"/>
  <c r="H33" i="1"/>
  <c r="I34" i="1"/>
  <c r="I35" i="1"/>
  <c r="I33" i="1"/>
  <c r="J34" i="1"/>
  <c r="J35" i="1"/>
  <c r="J33" i="1"/>
  <c r="L34" i="1"/>
  <c r="L35" i="1"/>
  <c r="L33" i="1"/>
  <c r="Q5" i="1"/>
  <c r="Q6" i="1" s="1"/>
  <c r="Q7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15" i="1"/>
  <c r="F38" i="1"/>
  <c r="F37" i="1"/>
  <c r="F41" i="1"/>
  <c r="F42" i="1"/>
  <c r="F43" i="1"/>
  <c r="F40" i="1"/>
  <c r="F34" i="1"/>
  <c r="F35" i="1"/>
  <c r="F33" i="1"/>
  <c r="F16" i="1"/>
  <c r="F15" i="1"/>
  <c r="J7" i="2" l="1"/>
  <c r="M8" i="4"/>
  <c r="Q9" i="6"/>
  <c r="M8" i="6"/>
  <c r="Q9" i="5"/>
  <c r="M8" i="5"/>
  <c r="Q9" i="4"/>
  <c r="Q10" i="4" s="1"/>
  <c r="Q9" i="3"/>
  <c r="Q10" i="3" s="1"/>
  <c r="Q8" i="1"/>
  <c r="M7" i="1"/>
  <c r="L8" i="2"/>
  <c r="J8" i="2" l="1"/>
  <c r="M8" i="1"/>
  <c r="Q9" i="1"/>
  <c r="M9" i="1" s="1"/>
  <c r="Q10" i="6"/>
  <c r="M9" i="6"/>
  <c r="Q10" i="5"/>
  <c r="Q11" i="5" s="1"/>
  <c r="M9" i="5"/>
  <c r="M9" i="4"/>
  <c r="L9" i="2"/>
  <c r="Q10" i="1" l="1"/>
  <c r="M10" i="6"/>
  <c r="M11" i="5"/>
  <c r="M10" i="5"/>
  <c r="M10" i="4"/>
  <c r="L10" i="2"/>
  <c r="J9" i="2"/>
  <c r="M10" i="1" l="1"/>
  <c r="Q11" i="1"/>
  <c r="Q12" i="1" s="1"/>
  <c r="Q11" i="3"/>
  <c r="L11" i="2"/>
  <c r="J10" i="2"/>
  <c r="M11" i="1" l="1"/>
  <c r="Q12" i="3"/>
  <c r="M11" i="3"/>
  <c r="Q13" i="1"/>
  <c r="Q14" i="1" s="1"/>
  <c r="M12" i="1"/>
  <c r="L12" i="2"/>
  <c r="J11" i="2"/>
  <c r="L13" i="2" l="1"/>
  <c r="Q13" i="3"/>
  <c r="Q14" i="3" s="1"/>
  <c r="Q15" i="3" s="1"/>
  <c r="M12" i="3"/>
  <c r="M13" i="1"/>
  <c r="J12" i="2"/>
  <c r="J13" i="2" l="1"/>
  <c r="L14" i="2"/>
  <c r="M14" i="3"/>
  <c r="Q15" i="1"/>
  <c r="J14" i="2" l="1"/>
  <c r="L15" i="2"/>
  <c r="Q16" i="3"/>
  <c r="Q16" i="1"/>
  <c r="M15" i="1"/>
  <c r="J15" i="2" l="1"/>
  <c r="L16" i="2"/>
  <c r="J16" i="2" s="1"/>
  <c r="M16" i="3"/>
  <c r="Q17" i="1"/>
  <c r="M16" i="1"/>
  <c r="L17" i="2" l="1"/>
  <c r="L18" i="2" s="1"/>
  <c r="J18" i="2"/>
  <c r="Q18" i="1"/>
  <c r="M17" i="1"/>
  <c r="L19" i="2" l="1"/>
  <c r="Q19" i="1"/>
  <c r="M18" i="1"/>
  <c r="J19" i="2" l="1"/>
  <c r="L20" i="2"/>
  <c r="Q20" i="1"/>
  <c r="M19" i="1"/>
  <c r="J20" i="2" l="1"/>
  <c r="L21" i="2"/>
  <c r="Q21" i="1"/>
  <c r="M20" i="1"/>
  <c r="J21" i="2" l="1"/>
  <c r="L22" i="2"/>
  <c r="Q22" i="1"/>
  <c r="M21" i="1"/>
  <c r="J22" i="2" l="1"/>
  <c r="L23" i="2"/>
  <c r="Q23" i="1"/>
  <c r="M22" i="1"/>
  <c r="J23" i="2" l="1"/>
  <c r="L24" i="2"/>
  <c r="Q24" i="1"/>
  <c r="M23" i="1"/>
  <c r="J24" i="2" l="1"/>
  <c r="L25" i="2"/>
  <c r="L28" i="2" s="1"/>
  <c r="Q25" i="1"/>
  <c r="M24" i="1"/>
  <c r="J25" i="2" l="1"/>
  <c r="L26" i="2"/>
  <c r="J28" i="2"/>
  <c r="Q26" i="1"/>
  <c r="M25" i="1"/>
  <c r="J26" i="2" l="1"/>
  <c r="L27" i="2"/>
  <c r="Q27" i="1"/>
  <c r="M26" i="1"/>
  <c r="Q28" i="1" l="1"/>
  <c r="M27" i="1"/>
  <c r="Q29" i="1" l="1"/>
  <c r="M28" i="1"/>
  <c r="Q30" i="1" l="1"/>
  <c r="M29" i="1"/>
  <c r="Q31" i="1" l="1"/>
  <c r="M30" i="1"/>
  <c r="Q32" i="1" l="1"/>
  <c r="Q33" i="1" s="1"/>
  <c r="M31" i="1"/>
  <c r="Q34" i="1" l="1"/>
  <c r="M33" i="1"/>
  <c r="Q35" i="1" l="1"/>
  <c r="M34" i="1"/>
  <c r="Q36" i="1" l="1"/>
  <c r="Q37" i="1" s="1"/>
  <c r="M35" i="1"/>
  <c r="Q38" i="1" l="1"/>
  <c r="M37" i="1"/>
  <c r="Q39" i="1" l="1"/>
  <c r="Q40" i="1" s="1"/>
  <c r="M38" i="1"/>
  <c r="Q41" i="1" l="1"/>
  <c r="M40" i="1"/>
  <c r="Q42" i="1" l="1"/>
  <c r="M41" i="1"/>
  <c r="Q43" i="1" l="1"/>
  <c r="M42" i="1"/>
  <c r="M43" i="1" l="1"/>
  <c r="H8" i="3"/>
  <c r="I7" i="3"/>
  <c r="I9" i="3"/>
  <c r="H9" i="3"/>
  <c r="L8" i="3"/>
  <c r="M8" i="3" s="1"/>
  <c r="H7" i="3"/>
  <c r="J7" i="3"/>
  <c r="L7" i="3"/>
  <c r="M7" i="3" s="1"/>
  <c r="J8" i="3"/>
  <c r="I8" i="3"/>
  <c r="L9" i="3"/>
  <c r="M9" i="3" s="1"/>
</calcChain>
</file>

<file path=xl/sharedStrings.xml><?xml version="1.0" encoding="utf-8"?>
<sst xmlns="http://schemas.openxmlformats.org/spreadsheetml/2006/main" count="242" uniqueCount="167">
  <si>
    <t>Артикул</t>
  </si>
  <si>
    <t>Наименование товара</t>
  </si>
  <si>
    <t>Длина</t>
  </si>
  <si>
    <t>Ширина</t>
  </si>
  <si>
    <t>Высота</t>
  </si>
  <si>
    <t>Обьем</t>
  </si>
  <si>
    <t>Опт</t>
  </si>
  <si>
    <t xml:space="preserve"> Бензиновые электростанции «FIRMAN» серия Navigator</t>
  </si>
  <si>
    <t xml:space="preserve">Вес </t>
  </si>
  <si>
    <t>NPG2700</t>
  </si>
  <si>
    <t>NPG3700</t>
  </si>
  <si>
    <t>NPG7000</t>
  </si>
  <si>
    <t>NPG7000E</t>
  </si>
  <si>
    <t>NPG8800</t>
  </si>
  <si>
    <t>NPG8800E</t>
  </si>
  <si>
    <t xml:space="preserve"> Бензиновые электростанции «FIRMAN» серия RUGGED  </t>
  </si>
  <si>
    <t>RD2910</t>
  </si>
  <si>
    <t>RD2910E</t>
  </si>
  <si>
    <t>RD3910</t>
  </si>
  <si>
    <t>RD3910E</t>
  </si>
  <si>
    <t>RD4910</t>
  </si>
  <si>
    <t>RD4910E</t>
  </si>
  <si>
    <t>RD7910</t>
  </si>
  <si>
    <t>RD7910E</t>
  </si>
  <si>
    <t>RD8910</t>
  </si>
  <si>
    <t>RD8910E</t>
  </si>
  <si>
    <t>RD8910E+ATS</t>
  </si>
  <si>
    <t>RD8910TE</t>
  </si>
  <si>
    <t>RD9910E</t>
  </si>
  <si>
    <t>RD9910TE</t>
  </si>
  <si>
    <t>RD9910E+ATS</t>
  </si>
  <si>
    <t xml:space="preserve">Бензиновые электростанции «FIRMAN» серия FPG </t>
  </si>
  <si>
    <t>FPG12010E</t>
  </si>
  <si>
    <t>FPG12010TE</t>
  </si>
  <si>
    <t>FPG12010E+ATS</t>
  </si>
  <si>
    <t>Электростанции со сварочным выпрямителем  "FIRMAN"</t>
  </si>
  <si>
    <t>SGW230E</t>
  </si>
  <si>
    <t>SDW180E</t>
  </si>
  <si>
    <t xml:space="preserve">2.0/2.2 кВт, 230В, 5.5 л.с., </t>
  </si>
  <si>
    <t xml:space="preserve">2.5/2.8 кВт, 230В, 6.5 л.с., </t>
  </si>
  <si>
    <t xml:space="preserve">5.0/5.5 кВт, 230В, 13 л.с., </t>
  </si>
  <si>
    <t>5.0/5.5 кВт, 230В, 13 л.с., аккум.,</t>
  </si>
  <si>
    <t xml:space="preserve">6.0/6.6 кВт, 230В, 15 л.с., </t>
  </si>
  <si>
    <t>6.0/6.6 кВт, 230В, 15 л.с., аккум.,</t>
  </si>
  <si>
    <t>транспортировочный комплект (ручки+колеса)</t>
  </si>
  <si>
    <t>2.0/2.2 кВт, 230В, 5.5 л.с., аккум.,</t>
  </si>
  <si>
    <t>2.5/2.8 кВт, 230В, 6.5 л.с., аккум.,</t>
  </si>
  <si>
    <t xml:space="preserve">2.8/3.1 кВт, 230В, 7.0 л.с., </t>
  </si>
  <si>
    <t>2.8/3.1 кВт, 230В, 7.0 л.с., аккум.,</t>
  </si>
  <si>
    <t>6.3/6.8 кВт, 230В, 15 л.с., аккум.,</t>
  </si>
  <si>
    <t>6.3/6.8 кВт, 380В, 15 л.с., аккум.,</t>
  </si>
  <si>
    <t>6.3/6.8 кВт, 230В, 15 л.с.,</t>
  </si>
  <si>
    <t>6.3/6.8 кВт, 230В, 15 л.с., аккум., блок автоматического запуска,</t>
  </si>
  <si>
    <t>6.5/7.1 кВт, 230В, 15 л.с., аккум.,</t>
  </si>
  <si>
    <t>6.5/7.1 кВт, 380В, 15 л.с., аккум.,</t>
  </si>
  <si>
    <t>6.5/7.1 кВт, 230В, 15 л.с., аккум., блок автоматического запуска,</t>
  </si>
  <si>
    <t>транспортировочный комплект (ручки+колеса)  - модели до 5 кВт</t>
  </si>
  <si>
    <t>транспортировочный комплект (ручки+колеса)  - модели от 5 кВт</t>
  </si>
  <si>
    <t>8.5/9.5 кВт, 230В, 24 л.с., аккум., передвижная</t>
  </si>
  <si>
    <t>8.5/9.5 кВт, 380В, 24 л.с., аккум., передвижная</t>
  </si>
  <si>
    <t>8.5/9.5 кВт, 230В, 24 л.с., аккум., блок автоматического запуска, передвижная</t>
  </si>
  <si>
    <t>Дизельные электростанции «FIRMAN» серия SDG до 5 кВт</t>
  </si>
  <si>
    <t>5.0/5.5 кВт, 230В, 13 л.с., бензин, аккум., сварочный ток 50-230А, электрод до 5.0 мм, передвижная</t>
  </si>
  <si>
    <t>4.0/4.5 кВт, 230В, 9.5 л.с., дизель, аккум., сварочный ток 50-180А, электрод до 5.0 мм, передвижная</t>
  </si>
  <si>
    <t>SDG5500CLE</t>
  </si>
  <si>
    <t>SDG5500TCLE</t>
  </si>
  <si>
    <t>SDG8500CLE</t>
  </si>
  <si>
    <t>SDG8500TCLE</t>
  </si>
  <si>
    <t>4.5/5.0 кВт, 230В, аккум., передвижная</t>
  </si>
  <si>
    <t>4.5/5.0 кВт, 380В, аккум., передвижная</t>
  </si>
  <si>
    <t>6.0/6.5 кВт, 230В, аккум., передвижная</t>
  </si>
  <si>
    <t>6.0/6.5 кВт, 380В, аккум., передвижная</t>
  </si>
  <si>
    <r>
      <t xml:space="preserve">Опт-13% </t>
    </r>
    <r>
      <rPr>
        <b/>
        <sz val="10"/>
        <color theme="1"/>
        <rFont val="Calibri"/>
        <family val="2"/>
        <charset val="204"/>
        <scheme val="minor"/>
      </rPr>
      <t>(ежемесячный оборот от 1 млн.руб, либо заказ на 500000 руб)</t>
    </r>
  </si>
  <si>
    <r>
      <t xml:space="preserve">Опт-7% </t>
    </r>
    <r>
      <rPr>
        <b/>
        <sz val="10"/>
        <color theme="1"/>
        <rFont val="Calibri"/>
        <family val="2"/>
        <charset val="204"/>
        <scheme val="minor"/>
      </rPr>
      <t>(ежемесячный оборот от 500000 руб)</t>
    </r>
  </si>
  <si>
    <r>
      <t xml:space="preserve">Опт-3% </t>
    </r>
    <r>
      <rPr>
        <b/>
        <sz val="10"/>
        <color theme="1"/>
        <rFont val="Calibri"/>
        <family val="2"/>
        <charset val="204"/>
        <scheme val="minor"/>
      </rPr>
      <t>(ежемесячный оборот от150000 руб)</t>
    </r>
  </si>
  <si>
    <t>SDG13FS</t>
  </si>
  <si>
    <t>SDG18FS</t>
  </si>
  <si>
    <t>SDG25FS</t>
  </si>
  <si>
    <t>SDG36FS</t>
  </si>
  <si>
    <t>SDG63FS</t>
  </si>
  <si>
    <t>SDG115FS</t>
  </si>
  <si>
    <t>ATS-SKX2-40/4P</t>
  </si>
  <si>
    <t>ATS-SKX2-63/4P</t>
  </si>
  <si>
    <t>ATS-SKX2-125/4P</t>
  </si>
  <si>
    <t>ATS-SKT1-250/4P</t>
  </si>
  <si>
    <t>25.0/28.0 кВа, 380В, 1500 об/мин, кожух</t>
  </si>
  <si>
    <t>18.0/20.0 кВа, 380В, 1500 об/мин, кожух</t>
  </si>
  <si>
    <t>12.5/14.0 кВа, 380В, 1500 об/мин, кожух</t>
  </si>
  <si>
    <t>36.0/40.0 кВа, 380В, 1500 об/мин, кожух</t>
  </si>
  <si>
    <t>62.5/69.0 кВа, 380В, 1500 об/мин, кожух</t>
  </si>
  <si>
    <t>115.0/127.0 кВа, 380В, 1500 об/мин, кожух</t>
  </si>
  <si>
    <t>SDG27DCS</t>
  </si>
  <si>
    <t>SDG40DCS</t>
  </si>
  <si>
    <t>SDG56DCS</t>
  </si>
  <si>
    <t>SDG100DCS</t>
  </si>
  <si>
    <t>SDG120DCS</t>
  </si>
  <si>
    <t>27.0/29.7 кВа, 380В, 1500 об/мин, кожух</t>
  </si>
  <si>
    <t>40.0/44.0 кВа, 380В, 1500 об/мин, кожух</t>
  </si>
  <si>
    <t>56.0/61.6 кВа, 380В, 1500 об/мин, кожух</t>
  </si>
  <si>
    <t>100.0/110.0 кВа, 380В, 1500 об/мин, кожух</t>
  </si>
  <si>
    <t>120.0/132.0 кВа, 380В, 1500 об/мин, кожух</t>
  </si>
  <si>
    <t>SDW400DCT</t>
  </si>
  <si>
    <t>38.0/41.9 кВа, 380В, 1500 об/мин, кожух, сварочный ток 400А, шасси</t>
  </si>
  <si>
    <t>SDG250DCS</t>
  </si>
  <si>
    <t>SDG313СCS</t>
  </si>
  <si>
    <t>250.0/275.0 кВа, 380В, 1500 об/мин, кожух</t>
  </si>
  <si>
    <t>313.0/344.3 кВа, 380В, 1500 об/мин, кожух</t>
  </si>
  <si>
    <t>SGP50H</t>
  </si>
  <si>
    <t>SGP80H</t>
  </si>
  <si>
    <t>SGP100H</t>
  </si>
  <si>
    <t xml:space="preserve"> Бензиновые мотопомпы «FIRMAN» для чистой и слабозагрязненной воды</t>
  </si>
  <si>
    <t>Дизельные мотопомпы «FIRMAN» для чистой и слабозагрязненной воды</t>
  </si>
  <si>
    <t>SDP80CL</t>
  </si>
  <si>
    <t>SDP100CL</t>
  </si>
  <si>
    <t>Бензиновые мотопомпы «FIRMAN» для грязной воды ( диаметр частиц до 28мм)</t>
  </si>
  <si>
    <t>Дизельные мотопомпы «FIRMAN» для грязной воды ( диаметр частиц до 28мм)</t>
  </si>
  <si>
    <t>SGP80T</t>
  </si>
  <si>
    <t>SDP80T</t>
  </si>
  <si>
    <t>ящик ввода резерва</t>
  </si>
  <si>
    <t>диаметр патрубка 50мм, макс.выс.всас 8м/ макс.выс.под 26м, 4 л.с.,600 л/мин, 36 м3/ч</t>
  </si>
  <si>
    <t>диаметр патрубка 80мм, макс.выс.всас 8м/ макс.выс.под 30м, 5.5 л.с.,1000 л/мин, 60 м3/ч</t>
  </si>
  <si>
    <t>диаметр патрубка 100мм, макс.выс.всас 8м/ макс.выс.под 28м, 9 л.с.,1800 л/мин, 108 м3/ч</t>
  </si>
  <si>
    <t>диаметр патрубка 80мм, макс.выс.всас 8м/ макс.выс.под 31м, 5.5 л.с.,1000 л/мин, 60 м3/ч</t>
  </si>
  <si>
    <t>диаметр патрубка 100мм, макс.выс.всас 8м/ макс.выс.под 31м, 8.8 л.с.,18600 л/мин, 96 м3/ч</t>
  </si>
  <si>
    <t>диаметр патрубка 80мм, макс.выс.всас 8м/ макс.выс.под 31м, 6 л.с.,1000 л/мин, 60 м3/ч</t>
  </si>
  <si>
    <t>диаметр патрубка 80мм, макс.выс.всас 8м/ макс.выс.под 28м, 6.5 л.с.,1300 л/мин, 78 м3/ч</t>
  </si>
  <si>
    <t>SPE160</t>
  </si>
  <si>
    <t>4.0 кВт, 5.5 л.с., 163 см.куб, ручной пуск</t>
  </si>
  <si>
    <t>4.8 кВт, 6.5 л.с., 196 см.куб, ручной пуск</t>
  </si>
  <si>
    <t>9.5 кВт, 13.0 л.с.,389 см.куб, ручной пуск</t>
  </si>
  <si>
    <t>SPE200</t>
  </si>
  <si>
    <t>SPE390</t>
  </si>
  <si>
    <t>SPE440</t>
  </si>
  <si>
    <t xml:space="preserve">Бензиновые двигатели внутреннего сгорания «FIRMAN» </t>
  </si>
  <si>
    <t>11.0 кВт, 15.0 л.с., 439 см.куб, ручной пуск</t>
  </si>
  <si>
    <t>ACD-24/260</t>
  </si>
  <si>
    <t>ACD-50/260</t>
  </si>
  <si>
    <t>ACD-50/400</t>
  </si>
  <si>
    <t>ACB-100/500</t>
  </si>
  <si>
    <t>ACB-100/800</t>
  </si>
  <si>
    <t>1.8 кВт, 260 Bar, 230В</t>
  </si>
  <si>
    <t>2.2 кВт, 400 Bar, 230В</t>
  </si>
  <si>
    <t>2.2 кВт, 500 Bar, 230В</t>
  </si>
  <si>
    <t>3.0 кВт, 800 Bar, 380В</t>
  </si>
  <si>
    <t xml:space="preserve">Компрессоры «FIRMAN» </t>
  </si>
  <si>
    <t>F2000DH</t>
  </si>
  <si>
    <t>F3000DH</t>
  </si>
  <si>
    <t>F5000DH</t>
  </si>
  <si>
    <t>F6000DH</t>
  </si>
  <si>
    <t xml:space="preserve">Тепловая пушка прямого нагрева на жидком топливе «FIRMAN» </t>
  </si>
  <si>
    <r>
      <t>Тепловая пушка "</t>
    </r>
    <r>
      <rPr>
        <b/>
        <sz val="12"/>
        <color indexed="8"/>
        <rFont val="Calibri"/>
        <family val="2"/>
        <charset val="204"/>
        <scheme val="minor"/>
      </rPr>
      <t>Firman F-2000 DH</t>
    </r>
    <r>
      <rPr>
        <sz val="12"/>
        <color indexed="8"/>
        <rFont val="Calibri"/>
        <family val="2"/>
        <charset val="204"/>
        <scheme val="minor"/>
      </rPr>
      <t xml:space="preserve">", теплогенератор на жидком топливе,керосин/дизель, тепловая мощность 16 кВт, термостат, площадь обогрева 130 кв.м, производительность вентилятора 500 м3/ч, время непрерывной работы 11ч </t>
    </r>
  </si>
  <si>
    <r>
      <t>Тепловая пушка "</t>
    </r>
    <r>
      <rPr>
        <b/>
        <sz val="12"/>
        <color indexed="8"/>
        <rFont val="Calibri"/>
        <family val="2"/>
        <charset val="204"/>
        <scheme val="minor"/>
      </rPr>
      <t>Firman F-3000 DH</t>
    </r>
    <r>
      <rPr>
        <sz val="12"/>
        <color indexed="8"/>
        <rFont val="Calibri"/>
        <family val="2"/>
        <charset val="204"/>
        <scheme val="minor"/>
      </rPr>
      <t>", теплогенератор  на жидком топливе, керосин/дизель, тепловая мощность 29 кВт,  термостат, площадь обогрева 230 кв.м, производительность вентилятора 1000 м3/ч, время непрерывной работы 13 ч</t>
    </r>
  </si>
  <si>
    <r>
      <t>Тепловая пушка "</t>
    </r>
    <r>
      <rPr>
        <b/>
        <sz val="12"/>
        <color indexed="8"/>
        <rFont val="Calibri"/>
        <family val="2"/>
        <charset val="204"/>
        <scheme val="minor"/>
      </rPr>
      <t>Firman F-5000 DH</t>
    </r>
    <r>
      <rPr>
        <sz val="12"/>
        <color indexed="8"/>
        <rFont val="Calibri"/>
        <family val="2"/>
        <charset val="204"/>
        <scheme val="minor"/>
      </rPr>
      <t>", теплогенератор на жидком топливе, керосин/дизель, тепловая мощность 42 кВт,  термостат, площадь обогрева 335 кв.м, производительность вентилятора 1000 м3/ч, время непрерывной работы 12 ч</t>
    </r>
  </si>
  <si>
    <r>
      <t>Тепловая пушка "</t>
    </r>
    <r>
      <rPr>
        <b/>
        <sz val="12"/>
        <color indexed="8"/>
        <rFont val="Calibri"/>
        <family val="2"/>
        <charset val="204"/>
        <scheme val="minor"/>
      </rPr>
      <t>Firman F-6000 DH</t>
    </r>
    <r>
      <rPr>
        <sz val="12"/>
        <color indexed="8"/>
        <rFont val="Calibri"/>
        <family val="2"/>
        <charset val="204"/>
        <scheme val="minor"/>
      </rPr>
      <t>", теплогенератор на жидком топливе, керосин/дизель, тепловая мощность 52 кВт,  термостат, площадь обогрева 390 кв.м, производительность вентилятора 1000 м3/ч, время непрерывной работы 10 ч</t>
    </r>
  </si>
  <si>
    <t>ткNPG</t>
  </si>
  <si>
    <t>ткRD до 5 кВт</t>
  </si>
  <si>
    <t>ткRD от 5 кВт</t>
  </si>
  <si>
    <t>Дизельные электростанции «FIRMAN» на базе двигателя CUMMINS</t>
  </si>
  <si>
    <t>Дизельные сварочные электростанции «FIRMAN» на базе двигателя CUMMINS</t>
  </si>
  <si>
    <t>Дизельные электростанции «FIRMAN» на базе двигателя FIRMAN</t>
  </si>
  <si>
    <t>Цена</t>
  </si>
  <si>
    <r>
      <t xml:space="preserve">FIRMAN </t>
    </r>
    <r>
      <rPr>
        <sz val="20"/>
        <color rgb="FFFFC000"/>
        <rFont val="Algerian"/>
        <family val="5"/>
      </rPr>
      <t>new power new life</t>
    </r>
    <r>
      <rPr>
        <sz val="20"/>
        <color rgb="FFFFC000"/>
        <rFont val="Arial Black"/>
        <family val="2"/>
        <charset val="204"/>
      </rPr>
      <t xml:space="preserve"> FIRMAN </t>
    </r>
    <r>
      <rPr>
        <sz val="20"/>
        <color rgb="FFFFC000"/>
        <rFont val="Algerian"/>
        <family val="5"/>
      </rPr>
      <t xml:space="preserve">new power new life </t>
    </r>
  </si>
  <si>
    <r>
      <t xml:space="preserve">FIRMAN </t>
    </r>
    <r>
      <rPr>
        <sz val="22"/>
        <color rgb="FFFFC000"/>
        <rFont val="Algerian"/>
        <family val="5"/>
      </rPr>
      <t>new power new life</t>
    </r>
    <r>
      <rPr>
        <sz val="22"/>
        <color rgb="FFFFC000"/>
        <rFont val="Arial Black"/>
        <family val="2"/>
        <charset val="204"/>
      </rPr>
      <t xml:space="preserve"> FIRMAN </t>
    </r>
    <r>
      <rPr>
        <sz val="22"/>
        <color rgb="FFFFC000"/>
        <rFont val="Algerian"/>
        <family val="5"/>
      </rPr>
      <t xml:space="preserve">new power new life </t>
    </r>
  </si>
  <si>
    <r>
      <t xml:space="preserve">FIRMAN </t>
    </r>
    <r>
      <rPr>
        <sz val="24"/>
        <color rgb="FFFFC000"/>
        <rFont val="Algerian"/>
        <family val="5"/>
      </rPr>
      <t>new power new life</t>
    </r>
    <r>
      <rPr>
        <sz val="24"/>
        <color rgb="FFFFC000"/>
        <rFont val="Arial Black"/>
        <family val="2"/>
        <charset val="204"/>
      </rPr>
      <t xml:space="preserve"> FIRMAN </t>
    </r>
    <r>
      <rPr>
        <sz val="24"/>
        <color rgb="FFFFC000"/>
        <rFont val="Algerian"/>
        <family val="5"/>
      </rPr>
      <t xml:space="preserve">new power new life </t>
    </r>
  </si>
  <si>
    <t>Сайт:  http://firman.nt-rt.ru ||  Почта: fmr@nt-rt.ru</t>
  </si>
  <si>
    <t>Цена, $</t>
  </si>
  <si>
    <t>Цена,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</si>
</sst>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#,##0.00\ &quot;₽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color rgb="FFFFC000"/>
      <name val="Arial Black"/>
      <family val="2"/>
      <charset val="204"/>
    </font>
    <font>
      <sz val="20"/>
      <color rgb="FFFFC000"/>
      <name val="Algerian"/>
      <family val="5"/>
    </font>
    <font>
      <sz val="20"/>
      <color theme="1"/>
      <name val="Calibri"/>
      <family val="2"/>
      <charset val="204"/>
      <scheme val="minor"/>
    </font>
    <font>
      <sz val="22"/>
      <color rgb="FFFFC000"/>
      <name val="Arial Black"/>
      <family val="2"/>
      <charset val="204"/>
    </font>
    <font>
      <sz val="22"/>
      <color rgb="FFFFC000"/>
      <name val="Algerian"/>
      <family val="5"/>
    </font>
    <font>
      <sz val="22"/>
      <color theme="1"/>
      <name val="Calibri"/>
      <family val="2"/>
      <charset val="204"/>
      <scheme val="minor"/>
    </font>
    <font>
      <sz val="24"/>
      <color rgb="FFFFC000"/>
      <name val="Arial Black"/>
      <family val="2"/>
      <charset val="204"/>
    </font>
    <font>
      <sz val="24"/>
      <color rgb="FFFFC000"/>
      <name val="Algerian"/>
      <family val="5"/>
    </font>
    <font>
      <sz val="24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 Black"/>
      <family val="2"/>
      <charset val="204"/>
    </font>
    <font>
      <sz val="14"/>
      <name val="Calibri"/>
      <family val="2"/>
      <charset val="204"/>
      <scheme val="minor"/>
    </font>
    <font>
      <sz val="12"/>
      <name val="Arial Black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7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2" fontId="2" fillId="5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165" fontId="2" fillId="2" borderId="3" xfId="0" applyNumberFormat="1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0" fillId="0" borderId="6" xfId="0" applyBorder="1"/>
    <xf numFmtId="0" fontId="2" fillId="2" borderId="6" xfId="0" applyFont="1" applyFill="1" applyBorder="1"/>
    <xf numFmtId="0" fontId="0" fillId="2" borderId="6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6" borderId="1" xfId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?a?????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1083464</xdr:colOff>
      <xdr:row>1</xdr:row>
      <xdr:rowOff>131982</xdr:rowOff>
    </xdr:from>
    <xdr:to>
      <xdr:col>1</xdr:col>
      <xdr:colOff>3464715</xdr:colOff>
      <xdr:row>2</xdr:row>
      <xdr:rowOff>71434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 flipH="1">
          <a:off x="2214558" y="679670"/>
          <a:ext cx="2381251" cy="2404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алининград (4012)72-03-81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алуга (4842)92-23-67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емерово (3842)65-04-62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иров (8332)68-02-04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раснодар (861)203-40-90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расноярск (391)204-63-61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урск (4712)77-13-04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ипецк (4742)52-20-81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агнитогорск (3519)55-03-13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осква (495)268-04-70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урманск (8152)59-64-93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абережные Челны (8552)20-53-41</a:t>
          </a:r>
        </a:p>
      </xdr:txBody>
    </xdr:sp>
    <xdr:clientData/>
  </xdr:twoCellAnchor>
  <xdr:twoCellAnchor editAs="oneCell">
    <xdr:from>
      <xdr:col>6</xdr:col>
      <xdr:colOff>5098</xdr:colOff>
      <xdr:row>1</xdr:row>
      <xdr:rowOff>130966</xdr:rowOff>
    </xdr:from>
    <xdr:to>
      <xdr:col>12</xdr:col>
      <xdr:colOff>1476370</xdr:colOff>
      <xdr:row>2</xdr:row>
      <xdr:rowOff>47624</xdr:rowOff>
    </xdr:to>
    <xdr:sp macro="" textlink="">
      <xdr:nvSpPr>
        <xdr:cNvPr id="3" name="TextBox 2"/>
        <xdr:cNvSpPr txBox="1">
          <a:spLocks noChangeArrowheads="1"/>
        </xdr:cNvSpPr>
      </xdr:nvSpPr>
      <xdr:spPr bwMode="auto">
        <a:xfrm>
          <a:off x="6744036" y="678654"/>
          <a:ext cx="2495209" cy="2381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моленск (4812)29-41-54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очи (862)225-72-31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таврополь (8652)20-65-13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верь (4822)63-31-35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омск (3822)98-41-53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ула (4872)74-02-29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юмень (3452)66-21-18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льяновск (8422)24-23-59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фа (347)229-48-12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елябинск (351)202-03-61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ереповец (8202)49-02-64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Я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рославль (4852)69-52-93</a:t>
          </a:r>
        </a:p>
      </xdr:txBody>
    </xdr:sp>
    <xdr:clientData/>
  </xdr:twoCellAnchor>
  <xdr:twoCellAnchor editAs="oneCell">
    <xdr:from>
      <xdr:col>1</xdr:col>
      <xdr:colOff>3381369</xdr:colOff>
      <xdr:row>1</xdr:row>
      <xdr:rowOff>119060</xdr:rowOff>
    </xdr:from>
    <xdr:to>
      <xdr:col>5</xdr:col>
      <xdr:colOff>659942</xdr:colOff>
      <xdr:row>2</xdr:row>
      <xdr:rowOff>11905</xdr:rowOff>
    </xdr:to>
    <xdr:sp macro="" textlink="">
      <xdr:nvSpPr>
        <xdr:cNvPr id="4" name="TextBox 3"/>
        <xdr:cNvSpPr txBox="1">
          <a:spLocks noChangeArrowheads="1"/>
        </xdr:cNvSpPr>
      </xdr:nvSpPr>
      <xdr:spPr bwMode="auto">
        <a:xfrm>
          <a:off x="4512463" y="666748"/>
          <a:ext cx="2136323" cy="2357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ижний Новгород (831)429-08-12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овокузнецк (3843)20-46-81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овосибирск (383)227-86-73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рел (4862)44-53-42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ренбург (3532)37-68-04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енза (8412)22-31-16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ермь (342)205-81-47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остов-на-Дону (863)308-18-15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язань (4912)46-61-64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амара (846)206-03-16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анкт-Петербург (812)309-46-40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аратов (845)249-38-78</a:t>
          </a:r>
        </a:p>
      </xdr:txBody>
    </xdr:sp>
    <xdr:clientData/>
  </xdr:twoCellAnchor>
  <xdr:twoCellAnchor editAs="oneCell">
    <xdr:from>
      <xdr:col>0</xdr:col>
      <xdr:colOff>309556</xdr:colOff>
      <xdr:row>1</xdr:row>
      <xdr:rowOff>141961</xdr:rowOff>
    </xdr:from>
    <xdr:to>
      <xdr:col>1</xdr:col>
      <xdr:colOff>1690681</xdr:colOff>
      <xdr:row>1</xdr:row>
      <xdr:rowOff>2369342</xdr:rowOff>
    </xdr:to>
    <xdr:sp macro="" textlink="">
      <xdr:nvSpPr>
        <xdr:cNvPr id="5" name="TextBox 4"/>
        <xdr:cNvSpPr txBox="1">
          <a:spLocks noChangeArrowheads="1"/>
        </xdr:cNvSpPr>
      </xdr:nvSpPr>
      <xdr:spPr bwMode="auto">
        <a:xfrm>
          <a:off x="309556" y="689649"/>
          <a:ext cx="2512219" cy="22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рхангельск (8182)63-90-72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стана +7(7172)727-132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елгород (4722)40-23-64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рянск (4832)59-03-52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ладивосток (423)249-28-31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олгоград (844)278-03-48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ологда (8172)26-41-59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оронеж (473)204-51-73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катеринбург (343)384-55-89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ваново (4932)77-34-06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жевск (3412)26-03-58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азань (843)206-01-48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357179</xdr:colOff>
      <xdr:row>1</xdr:row>
      <xdr:rowOff>96264</xdr:rowOff>
    </xdr:from>
    <xdr:to>
      <xdr:col>1</xdr:col>
      <xdr:colOff>2738430</xdr:colOff>
      <xdr:row>1</xdr:row>
      <xdr:rowOff>2500309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 flipH="1">
          <a:off x="2381242" y="643952"/>
          <a:ext cx="2381251" cy="2404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алининград (4012)72-03-81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алуга (4842)92-23-67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емерово (3842)65-04-62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иров (8332)68-02-04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раснодар (861)203-40-90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расноярск (391)204-63-61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урск (4712)77-13-04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ипецк (4742)52-20-81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агнитогорск (3519)55-03-13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осква (495)268-04-70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урманск (8152)59-64-93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абережные Челны (8552)20-53-41</a:t>
          </a:r>
        </a:p>
      </xdr:txBody>
    </xdr:sp>
    <xdr:clientData/>
  </xdr:twoCellAnchor>
  <xdr:twoCellAnchor editAs="oneCell">
    <xdr:from>
      <xdr:col>1</xdr:col>
      <xdr:colOff>4886657</xdr:colOff>
      <xdr:row>1</xdr:row>
      <xdr:rowOff>95248</xdr:rowOff>
    </xdr:from>
    <xdr:to>
      <xdr:col>9</xdr:col>
      <xdr:colOff>202402</xdr:colOff>
      <xdr:row>1</xdr:row>
      <xdr:rowOff>2476499</xdr:rowOff>
    </xdr:to>
    <xdr:sp macro="" textlink="">
      <xdr:nvSpPr>
        <xdr:cNvPr id="3" name="TextBox 2"/>
        <xdr:cNvSpPr txBox="1">
          <a:spLocks noChangeArrowheads="1"/>
        </xdr:cNvSpPr>
      </xdr:nvSpPr>
      <xdr:spPr bwMode="auto">
        <a:xfrm>
          <a:off x="6910720" y="642936"/>
          <a:ext cx="2483307" cy="2381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моленск (4812)29-41-54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очи (862)225-72-31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таврополь (8652)20-65-13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верь (4822)63-31-35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омск (3822)98-41-53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ула (4872)74-02-29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юмень (3452)66-21-18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льяновск (8422)24-23-59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фа (347)229-48-12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елябинск (351)202-03-61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ереповец (8202)49-02-64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Я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рославль (4852)69-52-93</a:t>
          </a:r>
        </a:p>
      </xdr:txBody>
    </xdr:sp>
    <xdr:clientData/>
  </xdr:twoCellAnchor>
  <xdr:twoCellAnchor editAs="oneCell">
    <xdr:from>
      <xdr:col>1</xdr:col>
      <xdr:colOff>2655084</xdr:colOff>
      <xdr:row>1</xdr:row>
      <xdr:rowOff>83342</xdr:rowOff>
    </xdr:from>
    <xdr:to>
      <xdr:col>1</xdr:col>
      <xdr:colOff>4791407</xdr:colOff>
      <xdr:row>1</xdr:row>
      <xdr:rowOff>2440780</xdr:rowOff>
    </xdr:to>
    <xdr:sp macro="" textlink="">
      <xdr:nvSpPr>
        <xdr:cNvPr id="4" name="TextBox 3"/>
        <xdr:cNvSpPr txBox="1">
          <a:spLocks noChangeArrowheads="1"/>
        </xdr:cNvSpPr>
      </xdr:nvSpPr>
      <xdr:spPr bwMode="auto">
        <a:xfrm>
          <a:off x="4679147" y="631030"/>
          <a:ext cx="2136323" cy="2357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ижний Новгород (831)429-08-12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овокузнецк (3843)20-46-81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овосибирск (383)227-86-73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рел (4862)44-53-42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ренбург (3532)37-68-04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енза (8412)22-31-16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ермь (342)205-81-47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остов-на-Дону (863)308-18-15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язань (4912)46-61-64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амара (846)206-03-16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анкт-Петербург (812)309-46-40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аратов (845)249-38-78</a:t>
          </a:r>
        </a:p>
      </xdr:txBody>
    </xdr:sp>
    <xdr:clientData/>
  </xdr:twoCellAnchor>
  <xdr:twoCellAnchor editAs="oneCell">
    <xdr:from>
      <xdr:col>0</xdr:col>
      <xdr:colOff>476240</xdr:colOff>
      <xdr:row>1</xdr:row>
      <xdr:rowOff>106243</xdr:rowOff>
    </xdr:from>
    <xdr:to>
      <xdr:col>1</xdr:col>
      <xdr:colOff>964396</xdr:colOff>
      <xdr:row>1</xdr:row>
      <xdr:rowOff>2333624</xdr:rowOff>
    </xdr:to>
    <xdr:sp macro="" textlink="">
      <xdr:nvSpPr>
        <xdr:cNvPr id="5" name="TextBox 4"/>
        <xdr:cNvSpPr txBox="1">
          <a:spLocks noChangeArrowheads="1"/>
        </xdr:cNvSpPr>
      </xdr:nvSpPr>
      <xdr:spPr bwMode="auto">
        <a:xfrm>
          <a:off x="476240" y="653931"/>
          <a:ext cx="2512219" cy="22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рхангельск (8182)63-90-72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стана +7(7172)727-132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елгород (4722)40-23-64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рянск (4832)59-03-52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ладивосток (423)249-28-31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олгоград (844)278-03-48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ологда (8172)26-41-59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оронеж (473)204-51-73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катеринбург (343)384-55-89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ваново (4932)77-34-06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жевск (3412)26-03-58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азань (843)206-01-48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619121</xdr:colOff>
      <xdr:row>1</xdr:row>
      <xdr:rowOff>131982</xdr:rowOff>
    </xdr:from>
    <xdr:to>
      <xdr:col>1</xdr:col>
      <xdr:colOff>3000372</xdr:colOff>
      <xdr:row>2</xdr:row>
      <xdr:rowOff>95246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 flipH="1">
          <a:off x="2166934" y="727295"/>
          <a:ext cx="2381251" cy="2404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алининград (4012)72-03-81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алуга (4842)92-23-67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емерово (3842)65-04-62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иров (8332)68-02-04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раснодар (861)203-40-90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расноярск (391)204-63-61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урск (4712)77-13-04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ипецк (4742)52-20-81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агнитогорск (3519)55-03-13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осква (495)268-04-70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урманск (8152)59-64-93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абережные Челны (8552)20-53-41</a:t>
          </a:r>
        </a:p>
      </xdr:txBody>
    </xdr:sp>
    <xdr:clientData/>
  </xdr:twoCellAnchor>
  <xdr:twoCellAnchor editAs="oneCell">
    <xdr:from>
      <xdr:col>1</xdr:col>
      <xdr:colOff>5148599</xdr:colOff>
      <xdr:row>1</xdr:row>
      <xdr:rowOff>130966</xdr:rowOff>
    </xdr:from>
    <xdr:to>
      <xdr:col>6</xdr:col>
      <xdr:colOff>642933</xdr:colOff>
      <xdr:row>2</xdr:row>
      <xdr:rowOff>71436</xdr:rowOff>
    </xdr:to>
    <xdr:sp macro="" textlink="">
      <xdr:nvSpPr>
        <xdr:cNvPr id="3" name="TextBox 2"/>
        <xdr:cNvSpPr txBox="1">
          <a:spLocks noChangeArrowheads="1"/>
        </xdr:cNvSpPr>
      </xdr:nvSpPr>
      <xdr:spPr bwMode="auto">
        <a:xfrm>
          <a:off x="6696412" y="726279"/>
          <a:ext cx="2495209" cy="2381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моленск (4812)29-41-54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очи (862)225-72-31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таврополь (8652)20-65-13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верь (4822)63-31-35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омск (3822)98-41-53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ула (4872)74-02-29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юмень (3452)66-21-18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льяновск (8422)24-23-59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фа (347)229-48-12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елябинск (351)202-03-61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ереповец (8202)49-02-64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Я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рославль (4852)69-52-93</a:t>
          </a:r>
        </a:p>
      </xdr:txBody>
    </xdr:sp>
    <xdr:clientData/>
  </xdr:twoCellAnchor>
  <xdr:twoCellAnchor editAs="oneCell">
    <xdr:from>
      <xdr:col>1</xdr:col>
      <xdr:colOff>2917026</xdr:colOff>
      <xdr:row>1</xdr:row>
      <xdr:rowOff>119060</xdr:rowOff>
    </xdr:from>
    <xdr:to>
      <xdr:col>1</xdr:col>
      <xdr:colOff>5053349</xdr:colOff>
      <xdr:row>2</xdr:row>
      <xdr:rowOff>35717</xdr:rowOff>
    </xdr:to>
    <xdr:sp macro="" textlink="">
      <xdr:nvSpPr>
        <xdr:cNvPr id="4" name="TextBox 3"/>
        <xdr:cNvSpPr txBox="1">
          <a:spLocks noChangeArrowheads="1"/>
        </xdr:cNvSpPr>
      </xdr:nvSpPr>
      <xdr:spPr bwMode="auto">
        <a:xfrm>
          <a:off x="4464839" y="714373"/>
          <a:ext cx="2136323" cy="2357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ижний Новгород (831)429-08-12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овокузнецк (3843)20-46-81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овосибирск (383)227-86-73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рел (4862)44-53-42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ренбург (3532)37-68-04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енза (8412)22-31-16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ермь (342)205-81-47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остов-на-Дону (863)308-18-15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язань (4912)46-61-64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амара (846)206-03-16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анкт-Петербург (812)309-46-40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аратов (845)249-38-78</a:t>
          </a:r>
        </a:p>
      </xdr:txBody>
    </xdr:sp>
    <xdr:clientData/>
  </xdr:twoCellAnchor>
  <xdr:twoCellAnchor editAs="oneCell">
    <xdr:from>
      <xdr:col>0</xdr:col>
      <xdr:colOff>261932</xdr:colOff>
      <xdr:row>1</xdr:row>
      <xdr:rowOff>141961</xdr:rowOff>
    </xdr:from>
    <xdr:to>
      <xdr:col>1</xdr:col>
      <xdr:colOff>1226338</xdr:colOff>
      <xdr:row>1</xdr:row>
      <xdr:rowOff>2369342</xdr:rowOff>
    </xdr:to>
    <xdr:sp macro="" textlink="">
      <xdr:nvSpPr>
        <xdr:cNvPr id="5" name="TextBox 4"/>
        <xdr:cNvSpPr txBox="1">
          <a:spLocks noChangeArrowheads="1"/>
        </xdr:cNvSpPr>
      </xdr:nvSpPr>
      <xdr:spPr bwMode="auto">
        <a:xfrm>
          <a:off x="261932" y="737274"/>
          <a:ext cx="2512219" cy="22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рхангельск (8182)63-90-72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стана +7(7172)727-132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елгород (4722)40-23-64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рянск (4832)59-03-52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ладивосток (423)249-28-31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олгоград (844)278-03-48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ологда (8172)26-41-59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оронеж (473)204-51-73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катеринбург (343)384-55-89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ваново (4932)77-34-06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жевск (3412)26-03-58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азань (843)206-01-48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595311</xdr:colOff>
      <xdr:row>1</xdr:row>
      <xdr:rowOff>96264</xdr:rowOff>
    </xdr:from>
    <xdr:to>
      <xdr:col>1</xdr:col>
      <xdr:colOff>2976562</xdr:colOff>
      <xdr:row>2</xdr:row>
      <xdr:rowOff>59528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 flipH="1">
          <a:off x="2071686" y="739202"/>
          <a:ext cx="2381251" cy="2404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алининград (4012)72-03-81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алуга (4842)92-23-67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емерово (3842)65-04-62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иров (8332)68-02-04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раснодар (861)203-40-90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расноярск (391)204-63-61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урск (4712)77-13-04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ипецк (4742)52-20-81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агнитогорск (3519)55-03-13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осква (495)268-04-70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урманск (8152)59-64-93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абережные Челны (8552)20-53-41</a:t>
          </a:r>
        </a:p>
      </xdr:txBody>
    </xdr:sp>
    <xdr:clientData/>
  </xdr:twoCellAnchor>
  <xdr:twoCellAnchor editAs="oneCell">
    <xdr:from>
      <xdr:col>5</xdr:col>
      <xdr:colOff>719476</xdr:colOff>
      <xdr:row>1</xdr:row>
      <xdr:rowOff>95248</xdr:rowOff>
    </xdr:from>
    <xdr:to>
      <xdr:col>12</xdr:col>
      <xdr:colOff>1476373</xdr:colOff>
      <xdr:row>2</xdr:row>
      <xdr:rowOff>35718</xdr:rowOff>
    </xdr:to>
    <xdr:sp macro="" textlink="">
      <xdr:nvSpPr>
        <xdr:cNvPr id="3" name="TextBox 2"/>
        <xdr:cNvSpPr txBox="1">
          <a:spLocks noChangeArrowheads="1"/>
        </xdr:cNvSpPr>
      </xdr:nvSpPr>
      <xdr:spPr bwMode="auto">
        <a:xfrm>
          <a:off x="6601164" y="738186"/>
          <a:ext cx="2495209" cy="2381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моленск (4812)29-41-54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очи (862)225-72-31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таврополь (8652)20-65-13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верь (4822)63-31-35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омск (3822)98-41-53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ула (4872)74-02-29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юмень (3452)66-21-18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льяновск (8422)24-23-59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фа (347)229-48-12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елябинск (351)202-03-61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ереповец (8202)49-02-64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Я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рославль (4852)69-52-93</a:t>
          </a:r>
        </a:p>
      </xdr:txBody>
    </xdr:sp>
    <xdr:clientData/>
  </xdr:twoCellAnchor>
  <xdr:twoCellAnchor editAs="oneCell">
    <xdr:from>
      <xdr:col>1</xdr:col>
      <xdr:colOff>2893216</xdr:colOff>
      <xdr:row>1</xdr:row>
      <xdr:rowOff>83342</xdr:rowOff>
    </xdr:from>
    <xdr:to>
      <xdr:col>5</xdr:col>
      <xdr:colOff>624226</xdr:colOff>
      <xdr:row>1</xdr:row>
      <xdr:rowOff>2440780</xdr:rowOff>
    </xdr:to>
    <xdr:sp macro="" textlink="">
      <xdr:nvSpPr>
        <xdr:cNvPr id="4" name="TextBox 3"/>
        <xdr:cNvSpPr txBox="1">
          <a:spLocks noChangeArrowheads="1"/>
        </xdr:cNvSpPr>
      </xdr:nvSpPr>
      <xdr:spPr bwMode="auto">
        <a:xfrm>
          <a:off x="4369591" y="726280"/>
          <a:ext cx="2136323" cy="2357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ижний Новгород (831)429-08-12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овокузнецк (3843)20-46-81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овосибирск (383)227-86-73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рел (4862)44-53-42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ренбург (3532)37-68-04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енза (8412)22-31-16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ермь (342)205-81-47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остов-на-Дону (863)308-18-15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язань (4912)46-61-64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амара (846)206-03-16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анкт-Петербург (812)309-46-40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аратов (845)249-38-78</a:t>
          </a:r>
        </a:p>
      </xdr:txBody>
    </xdr:sp>
    <xdr:clientData/>
  </xdr:twoCellAnchor>
  <xdr:twoCellAnchor editAs="oneCell">
    <xdr:from>
      <xdr:col>0</xdr:col>
      <xdr:colOff>166684</xdr:colOff>
      <xdr:row>1</xdr:row>
      <xdr:rowOff>106243</xdr:rowOff>
    </xdr:from>
    <xdr:to>
      <xdr:col>1</xdr:col>
      <xdr:colOff>1202528</xdr:colOff>
      <xdr:row>1</xdr:row>
      <xdr:rowOff>2333624</xdr:rowOff>
    </xdr:to>
    <xdr:sp macro="" textlink="">
      <xdr:nvSpPr>
        <xdr:cNvPr id="5" name="TextBox 4"/>
        <xdr:cNvSpPr txBox="1">
          <a:spLocks noChangeArrowheads="1"/>
        </xdr:cNvSpPr>
      </xdr:nvSpPr>
      <xdr:spPr bwMode="auto">
        <a:xfrm>
          <a:off x="166684" y="749181"/>
          <a:ext cx="2512219" cy="22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рхангельск (8182)63-90-72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стана +7(7172)727-132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елгород (4722)40-23-64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рянск (4832)59-03-52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ладивосток (423)249-28-31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олгоград (844)278-03-48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ологда (8172)26-41-59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оронеж (473)204-51-73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катеринбург (343)384-55-89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ваново (4932)77-34-06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жевск (3412)26-03-58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азань (843)206-01-48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108170</xdr:rowOff>
    </xdr:from>
    <xdr:to>
      <xdr:col>1</xdr:col>
      <xdr:colOff>2428875</xdr:colOff>
      <xdr:row>2</xdr:row>
      <xdr:rowOff>130965</xdr:rowOff>
    </xdr:to>
    <xdr:sp macro="" textlink="">
      <xdr:nvSpPr>
        <xdr:cNvPr id="6" name="TextBox 5"/>
        <xdr:cNvSpPr txBox="1">
          <a:spLocks noChangeArrowheads="1"/>
        </xdr:cNvSpPr>
      </xdr:nvSpPr>
      <xdr:spPr bwMode="auto">
        <a:xfrm flipH="1">
          <a:off x="2035968" y="512983"/>
          <a:ext cx="2381251" cy="2404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алининград (4012)72-03-81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алуга (4842)92-23-67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емерово (3842)65-04-62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иров (8332)68-02-04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раснодар (861)203-40-90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расноярск (391)204-63-61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урск (4712)77-13-04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ипецк (4742)52-20-81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агнитогорск (3519)55-03-13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осква (495)268-04-70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урманск (8152)59-64-93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абережные Челны (8552)20-53-41</a:t>
          </a:r>
        </a:p>
      </xdr:txBody>
    </xdr:sp>
    <xdr:clientData/>
  </xdr:twoCellAnchor>
  <xdr:twoCellAnchor editAs="oneCell">
    <xdr:from>
      <xdr:col>5</xdr:col>
      <xdr:colOff>469446</xdr:colOff>
      <xdr:row>1</xdr:row>
      <xdr:rowOff>107154</xdr:rowOff>
    </xdr:from>
    <xdr:to>
      <xdr:col>12</xdr:col>
      <xdr:colOff>1154905</xdr:colOff>
      <xdr:row>2</xdr:row>
      <xdr:rowOff>107155</xdr:rowOff>
    </xdr:to>
    <xdr:sp macro="" textlink="">
      <xdr:nvSpPr>
        <xdr:cNvPr id="7" name="TextBox 6"/>
        <xdr:cNvSpPr txBox="1">
          <a:spLocks noChangeArrowheads="1"/>
        </xdr:cNvSpPr>
      </xdr:nvSpPr>
      <xdr:spPr bwMode="auto">
        <a:xfrm>
          <a:off x="6565446" y="511967"/>
          <a:ext cx="2495209" cy="2381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моленск (4812)29-41-54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очи (862)225-72-31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таврополь (8652)20-65-13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верь (4822)63-31-35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омск (3822)98-41-53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ула (4872)74-02-29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юмень (3452)66-21-18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льяновск (8422)24-23-59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фа (347)229-48-12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елябинск (351)202-03-61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ереповец (8202)49-02-64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Я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рославль (4852)69-52-93</a:t>
          </a:r>
        </a:p>
      </xdr:txBody>
    </xdr:sp>
    <xdr:clientData/>
  </xdr:twoCellAnchor>
  <xdr:twoCellAnchor editAs="oneCell">
    <xdr:from>
      <xdr:col>1</xdr:col>
      <xdr:colOff>2345529</xdr:colOff>
      <xdr:row>1</xdr:row>
      <xdr:rowOff>95248</xdr:rowOff>
    </xdr:from>
    <xdr:to>
      <xdr:col>5</xdr:col>
      <xdr:colOff>374196</xdr:colOff>
      <xdr:row>2</xdr:row>
      <xdr:rowOff>71436</xdr:rowOff>
    </xdr:to>
    <xdr:sp macro="" textlink="">
      <xdr:nvSpPr>
        <xdr:cNvPr id="8" name="TextBox 7"/>
        <xdr:cNvSpPr txBox="1">
          <a:spLocks noChangeArrowheads="1"/>
        </xdr:cNvSpPr>
      </xdr:nvSpPr>
      <xdr:spPr bwMode="auto">
        <a:xfrm>
          <a:off x="4333873" y="500061"/>
          <a:ext cx="2136323" cy="2357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ижний Новгород (831)429-08-12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овокузнецк (3843)20-46-81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овосибирск (383)227-86-73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рел (4862)44-53-42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ренбург (3532)37-68-04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енза (8412)22-31-16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ермь (342)205-81-47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остов-на-Дону (863)308-18-15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язань (4912)46-61-64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амара (846)206-03-16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анкт-Петербург (812)309-46-40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аратов (845)249-38-78</a:t>
          </a:r>
        </a:p>
      </xdr:txBody>
    </xdr:sp>
    <xdr:clientData/>
  </xdr:twoCellAnchor>
  <xdr:twoCellAnchor editAs="oneCell">
    <xdr:from>
      <xdr:col>0</xdr:col>
      <xdr:colOff>130966</xdr:colOff>
      <xdr:row>1</xdr:row>
      <xdr:rowOff>118149</xdr:rowOff>
    </xdr:from>
    <xdr:to>
      <xdr:col>1</xdr:col>
      <xdr:colOff>654841</xdr:colOff>
      <xdr:row>1</xdr:row>
      <xdr:rowOff>2345530</xdr:rowOff>
    </xdr:to>
    <xdr:sp macro="" textlink="">
      <xdr:nvSpPr>
        <xdr:cNvPr id="9" name="TextBox 8"/>
        <xdr:cNvSpPr txBox="1">
          <a:spLocks noChangeArrowheads="1"/>
        </xdr:cNvSpPr>
      </xdr:nvSpPr>
      <xdr:spPr bwMode="auto">
        <a:xfrm>
          <a:off x="130966" y="522962"/>
          <a:ext cx="2512219" cy="22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рхангельск (8182)63-90-72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стана +7(7172)727-132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елгород (4722)40-23-64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рянск (4832)59-03-52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ладивосток (423)249-28-31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олгоград (844)278-03-48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ологда (8172)26-41-59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оронеж (473)204-51-73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катеринбург (343)384-55-89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ваново (4932)77-34-06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жевск (3412)26-03-58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азань (843)206-01-48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1297779</xdr:colOff>
      <xdr:row>1</xdr:row>
      <xdr:rowOff>131984</xdr:rowOff>
    </xdr:from>
    <xdr:to>
      <xdr:col>1</xdr:col>
      <xdr:colOff>3679030</xdr:colOff>
      <xdr:row>2</xdr:row>
      <xdr:rowOff>11904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 flipH="1">
          <a:off x="2107404" y="560609"/>
          <a:ext cx="2381251" cy="2404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алининград (4012)72-03-81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алуга (4842)92-23-67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емерово (3842)65-04-62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иров (8332)68-02-04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раснодар (861)203-40-90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расноярск (391)204-63-61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урск (4712)77-13-04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ипецк (4742)52-20-81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агнитогорск (3519)55-03-13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осква (495)268-04-70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урманск (8152)59-64-93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абережные Челны (8552)20-53-41</a:t>
          </a:r>
        </a:p>
      </xdr:txBody>
    </xdr:sp>
    <xdr:clientData/>
  </xdr:twoCellAnchor>
  <xdr:twoCellAnchor editAs="oneCell">
    <xdr:from>
      <xdr:col>1</xdr:col>
      <xdr:colOff>5827257</xdr:colOff>
      <xdr:row>1</xdr:row>
      <xdr:rowOff>130968</xdr:rowOff>
    </xdr:from>
    <xdr:to>
      <xdr:col>12</xdr:col>
      <xdr:colOff>345278</xdr:colOff>
      <xdr:row>1</xdr:row>
      <xdr:rowOff>2512219</xdr:rowOff>
    </xdr:to>
    <xdr:sp macro="" textlink="">
      <xdr:nvSpPr>
        <xdr:cNvPr id="3" name="TextBox 2"/>
        <xdr:cNvSpPr txBox="1">
          <a:spLocks noChangeArrowheads="1"/>
        </xdr:cNvSpPr>
      </xdr:nvSpPr>
      <xdr:spPr bwMode="auto">
        <a:xfrm>
          <a:off x="6636882" y="559593"/>
          <a:ext cx="2495209" cy="2381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моленск (4812)29-41-54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очи (862)225-72-31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таврополь (8652)20-65-13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верь (4822)63-31-35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омск (3822)98-41-53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ула (4872)74-02-29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юмень (3452)66-21-18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льяновск (8422)24-23-59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фа (347)229-48-12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елябинск (351)202-03-61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ереповец (8202)49-02-64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Я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рославль (4852)69-52-93</a:t>
          </a:r>
        </a:p>
      </xdr:txBody>
    </xdr:sp>
    <xdr:clientData/>
  </xdr:twoCellAnchor>
  <xdr:twoCellAnchor editAs="oneCell">
    <xdr:from>
      <xdr:col>1</xdr:col>
      <xdr:colOff>3595684</xdr:colOff>
      <xdr:row>1</xdr:row>
      <xdr:rowOff>119062</xdr:rowOff>
    </xdr:from>
    <xdr:to>
      <xdr:col>1</xdr:col>
      <xdr:colOff>5732007</xdr:colOff>
      <xdr:row>1</xdr:row>
      <xdr:rowOff>2476500</xdr:rowOff>
    </xdr:to>
    <xdr:sp macro="" textlink="">
      <xdr:nvSpPr>
        <xdr:cNvPr id="4" name="TextBox 3"/>
        <xdr:cNvSpPr txBox="1">
          <a:spLocks noChangeArrowheads="1"/>
        </xdr:cNvSpPr>
      </xdr:nvSpPr>
      <xdr:spPr bwMode="auto">
        <a:xfrm>
          <a:off x="4405309" y="547687"/>
          <a:ext cx="2136323" cy="2357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ижний Новгород (831)429-08-12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овокузнецк (3843)20-46-81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овосибирск (383)227-86-73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рел (4862)44-53-42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ренбург (3532)37-68-04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енза (8412)22-31-16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ермь (342)205-81-47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остов-на-Дону (863)308-18-15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язань (4912)46-61-64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амара (846)206-03-16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анкт-Петербург (812)309-46-40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аратов (845)249-38-78</a:t>
          </a:r>
        </a:p>
      </xdr:txBody>
    </xdr:sp>
    <xdr:clientData/>
  </xdr:twoCellAnchor>
  <xdr:twoCellAnchor editAs="oneCell">
    <xdr:from>
      <xdr:col>0</xdr:col>
      <xdr:colOff>202402</xdr:colOff>
      <xdr:row>1</xdr:row>
      <xdr:rowOff>141963</xdr:rowOff>
    </xdr:from>
    <xdr:to>
      <xdr:col>1</xdr:col>
      <xdr:colOff>1904996</xdr:colOff>
      <xdr:row>1</xdr:row>
      <xdr:rowOff>2369344</xdr:rowOff>
    </xdr:to>
    <xdr:sp macro="" textlink="">
      <xdr:nvSpPr>
        <xdr:cNvPr id="5" name="TextBox 4"/>
        <xdr:cNvSpPr txBox="1">
          <a:spLocks noChangeArrowheads="1"/>
        </xdr:cNvSpPr>
      </xdr:nvSpPr>
      <xdr:spPr bwMode="auto">
        <a:xfrm>
          <a:off x="202402" y="570588"/>
          <a:ext cx="2512219" cy="22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рхангельск (8182)63-90-72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стана +7(7172)727-132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елгород (4722)40-23-64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рянск (4832)59-03-52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ладивосток (423)249-28-31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олгоград (844)278-03-48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ологда (8172)26-41-59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оронеж (473)204-51-73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Е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катеринбург (343)384-55-89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ваново (4932)77-34-06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жевск (3412)26-03-58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азань (843)206-01-48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selection activeCell="A3" sqref="A3:M3"/>
    </sheetView>
  </sheetViews>
  <sheetFormatPr defaultRowHeight="15" x14ac:dyDescent="0.25"/>
  <cols>
    <col min="1" max="1" width="17" style="1" customWidth="1"/>
    <col min="2" max="2" width="72.85546875" style="1" customWidth="1"/>
    <col min="3" max="3" width="7.42578125" style="1" hidden="1" customWidth="1"/>
    <col min="4" max="4" width="8" style="1" hidden="1" customWidth="1"/>
    <col min="5" max="5" width="8.7109375" style="1" hidden="1" customWidth="1"/>
    <col min="6" max="6" width="11.28515625" style="2" customWidth="1"/>
    <col min="7" max="7" width="15.28515625" style="1" customWidth="1"/>
    <col min="8" max="12" width="15.28515625" style="19" hidden="1" customWidth="1"/>
    <col min="13" max="13" width="31.42578125" style="21" customWidth="1"/>
    <col min="14" max="14" width="15.28515625" hidden="1" customWidth="1"/>
    <col min="15" max="16" width="9.140625" hidden="1" customWidth="1"/>
    <col min="17" max="17" width="8.7109375" style="5" hidden="1" customWidth="1"/>
    <col min="18" max="21" width="0" hidden="1" customWidth="1"/>
  </cols>
  <sheetData>
    <row r="1" spans="1:18" s="4" customFormat="1" ht="43.5" customHeight="1" x14ac:dyDescent="0.25">
      <c r="A1" s="49" t="s">
        <v>162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Q1" s="3">
        <v>58.3</v>
      </c>
    </row>
    <row r="2" spans="1:18" s="4" customFormat="1" ht="194.25" customHeigh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Q2" s="3"/>
    </row>
    <row r="3" spans="1:18" s="4" customFormat="1" ht="30" customHeight="1" x14ac:dyDescent="0.25">
      <c r="A3" s="57" t="s">
        <v>164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Q3" s="3"/>
    </row>
    <row r="4" spans="1:18" s="4" customFormat="1" ht="14.25" customHeight="1" x14ac:dyDescent="0.25">
      <c r="A4" s="5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Q4" s="3"/>
    </row>
    <row r="5" spans="1:18" s="11" customFormat="1" ht="41.2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7" t="s">
        <v>5</v>
      </c>
      <c r="G5" s="16" t="s">
        <v>8</v>
      </c>
      <c r="H5" s="40" t="s">
        <v>72</v>
      </c>
      <c r="I5" s="41" t="s">
        <v>73</v>
      </c>
      <c r="J5" s="41" t="s">
        <v>74</v>
      </c>
      <c r="K5" s="39" t="s">
        <v>6</v>
      </c>
      <c r="L5" s="43" t="s">
        <v>160</v>
      </c>
      <c r="M5" s="44"/>
      <c r="Q5" s="22">
        <f>Q1</f>
        <v>58.3</v>
      </c>
    </row>
    <row r="6" spans="1:18" s="11" customFormat="1" ht="15.75" x14ac:dyDescent="0.25">
      <c r="A6" s="42" t="s">
        <v>7</v>
      </c>
      <c r="B6" s="42"/>
      <c r="C6" s="6"/>
      <c r="D6" s="6"/>
      <c r="E6" s="6"/>
      <c r="F6" s="7"/>
      <c r="G6" s="6"/>
      <c r="H6" s="18"/>
      <c r="I6" s="18"/>
      <c r="J6" s="18"/>
      <c r="K6" s="18"/>
      <c r="L6" s="18"/>
      <c r="M6" s="20"/>
      <c r="Q6" s="22">
        <f t="shared" ref="Q6:Q43" si="0">Q5</f>
        <v>58.3</v>
      </c>
    </row>
    <row r="7" spans="1:18" ht="15.75" x14ac:dyDescent="0.25">
      <c r="A7" s="9" t="s">
        <v>9</v>
      </c>
      <c r="B7" s="14" t="s">
        <v>38</v>
      </c>
      <c r="C7" s="9">
        <v>0.61</v>
      </c>
      <c r="D7" s="9">
        <v>0.46</v>
      </c>
      <c r="E7" s="9">
        <v>0.46</v>
      </c>
      <c r="F7" s="10">
        <f>C7*D7*E7</f>
        <v>0.12907600000000002</v>
      </c>
      <c r="G7" s="9">
        <v>39</v>
      </c>
      <c r="H7" s="23">
        <f>K7*0.87</f>
        <v>147.81931272</v>
      </c>
      <c r="I7" s="23">
        <f>K7*0.93</f>
        <v>158.01374808</v>
      </c>
      <c r="J7" s="23">
        <f>K7*0.97</f>
        <v>164.81003831999999</v>
      </c>
      <c r="K7" s="23">
        <v>169.90725599999999</v>
      </c>
      <c r="L7" s="25">
        <f>K7*1.25</f>
        <v>212.38406999999998</v>
      </c>
      <c r="M7" s="24">
        <f>L7*Q7</f>
        <v>12381.991280999999</v>
      </c>
      <c r="N7" s="11"/>
      <c r="O7" s="11"/>
      <c r="P7" s="11"/>
      <c r="Q7" s="22">
        <f t="shared" si="0"/>
        <v>58.3</v>
      </c>
      <c r="R7" s="11"/>
    </row>
    <row r="8" spans="1:18" ht="15.75" x14ac:dyDescent="0.25">
      <c r="A8" s="9" t="s">
        <v>10</v>
      </c>
      <c r="B8" s="14" t="s">
        <v>39</v>
      </c>
      <c r="C8" s="9">
        <v>0.61</v>
      </c>
      <c r="D8" s="9">
        <v>0.46</v>
      </c>
      <c r="E8" s="9">
        <v>0.46</v>
      </c>
      <c r="F8" s="10">
        <f t="shared" ref="F8:F13" si="1">C8*D8*E8</f>
        <v>0.12907600000000002</v>
      </c>
      <c r="G8" s="9">
        <v>42.5</v>
      </c>
      <c r="H8" s="23">
        <f t="shared" ref="H8:H13" si="2">K8*0.87</f>
        <v>158.82713387999999</v>
      </c>
      <c r="I8" s="23">
        <f t="shared" ref="I8:I13" si="3">K8*0.93</f>
        <v>169.78072932000001</v>
      </c>
      <c r="J8" s="23">
        <f t="shared" ref="J8:J13" si="4">K8*0.97</f>
        <v>177.08312627999999</v>
      </c>
      <c r="K8" s="23">
        <v>182.559924</v>
      </c>
      <c r="L8" s="25">
        <f>K8*1.25</f>
        <v>228.199905</v>
      </c>
      <c r="M8" s="24">
        <f t="shared" ref="M8:M13" si="5">L8*Q8</f>
        <v>13304.0544615</v>
      </c>
      <c r="N8" s="11"/>
      <c r="O8" s="11"/>
      <c r="P8" s="11"/>
      <c r="Q8" s="22">
        <f t="shared" si="0"/>
        <v>58.3</v>
      </c>
      <c r="R8" s="11"/>
    </row>
    <row r="9" spans="1:18" ht="15.75" x14ac:dyDescent="0.25">
      <c r="A9" s="9" t="s">
        <v>11</v>
      </c>
      <c r="B9" s="14" t="s">
        <v>40</v>
      </c>
      <c r="C9" s="9">
        <v>0.7</v>
      </c>
      <c r="D9" s="9">
        <v>0.55000000000000004</v>
      </c>
      <c r="E9" s="9">
        <v>0.56999999999999995</v>
      </c>
      <c r="F9" s="10">
        <f t="shared" si="1"/>
        <v>0.21944999999999998</v>
      </c>
      <c r="G9" s="9">
        <v>74.5</v>
      </c>
      <c r="H9" s="23">
        <f t="shared" si="2"/>
        <v>312.93663011999996</v>
      </c>
      <c r="I9" s="23">
        <f t="shared" si="3"/>
        <v>334.51846668000002</v>
      </c>
      <c r="J9" s="23">
        <f t="shared" si="4"/>
        <v>348.90635771999996</v>
      </c>
      <c r="K9" s="23">
        <v>359.69727599999999</v>
      </c>
      <c r="L9" s="25">
        <f>K9*1.25</f>
        <v>449.62159499999996</v>
      </c>
      <c r="M9" s="24">
        <f t="shared" si="5"/>
        <v>26212.938988499995</v>
      </c>
      <c r="N9" s="11"/>
      <c r="O9" s="11"/>
      <c r="P9" s="11"/>
      <c r="Q9" s="22">
        <f t="shared" si="0"/>
        <v>58.3</v>
      </c>
      <c r="R9" s="11"/>
    </row>
    <row r="10" spans="1:18" s="38" customFormat="1" ht="15.75" x14ac:dyDescent="0.25">
      <c r="A10" s="9" t="s">
        <v>12</v>
      </c>
      <c r="B10" s="14" t="s">
        <v>41</v>
      </c>
      <c r="C10" s="9">
        <v>0.7</v>
      </c>
      <c r="D10" s="9">
        <v>0.55000000000000004</v>
      </c>
      <c r="E10" s="9">
        <v>0.56999999999999995</v>
      </c>
      <c r="F10" s="10">
        <f t="shared" si="1"/>
        <v>0.21944999999999998</v>
      </c>
      <c r="G10" s="9">
        <v>82</v>
      </c>
      <c r="H10" s="23">
        <v>399.72</v>
      </c>
      <c r="I10" s="23">
        <v>427.29</v>
      </c>
      <c r="J10" s="23">
        <v>445.67</v>
      </c>
      <c r="K10" s="23">
        <v>459.45</v>
      </c>
      <c r="L10" s="25">
        <f>K10*1.25</f>
        <v>574.3125</v>
      </c>
      <c r="M10" s="24">
        <f t="shared" si="5"/>
        <v>33482.418749999997</v>
      </c>
      <c r="N10" s="11"/>
      <c r="O10" s="11"/>
      <c r="P10" s="11"/>
      <c r="Q10" s="22">
        <f t="shared" si="0"/>
        <v>58.3</v>
      </c>
      <c r="R10" s="11"/>
    </row>
    <row r="11" spans="1:18" ht="15.75" x14ac:dyDescent="0.25">
      <c r="A11" s="9" t="s">
        <v>13</v>
      </c>
      <c r="B11" s="14" t="s">
        <v>42</v>
      </c>
      <c r="C11" s="9">
        <v>0.7</v>
      </c>
      <c r="D11" s="9">
        <v>0.55000000000000004</v>
      </c>
      <c r="E11" s="9">
        <v>0.56999999999999995</v>
      </c>
      <c r="F11" s="10">
        <f t="shared" si="1"/>
        <v>0.21944999999999998</v>
      </c>
      <c r="G11" s="9">
        <v>77.5</v>
      </c>
      <c r="H11" s="23">
        <f t="shared" si="2"/>
        <v>327.08954303999997</v>
      </c>
      <c r="I11" s="23">
        <f t="shared" si="3"/>
        <v>349.64744256</v>
      </c>
      <c r="J11" s="23">
        <f t="shared" si="4"/>
        <v>364.68604224000001</v>
      </c>
      <c r="K11" s="23">
        <v>375.964992</v>
      </c>
      <c r="L11" s="25">
        <f>K11*1.25</f>
        <v>469.95623999999998</v>
      </c>
      <c r="M11" s="24">
        <f t="shared" si="5"/>
        <v>27398.448791999999</v>
      </c>
      <c r="N11" s="11"/>
      <c r="O11" s="11"/>
      <c r="P11" s="11"/>
      <c r="Q11" s="22">
        <f t="shared" si="0"/>
        <v>58.3</v>
      </c>
      <c r="R11" s="11"/>
    </row>
    <row r="12" spans="1:18" s="38" customFormat="1" ht="15.75" x14ac:dyDescent="0.25">
      <c r="A12" s="9" t="s">
        <v>14</v>
      </c>
      <c r="B12" s="14" t="s">
        <v>43</v>
      </c>
      <c r="C12" s="9">
        <v>0.7</v>
      </c>
      <c r="D12" s="9">
        <v>0.55000000000000004</v>
      </c>
      <c r="E12" s="9">
        <v>0.56999999999999995</v>
      </c>
      <c r="F12" s="10">
        <f t="shared" si="1"/>
        <v>0.21944999999999998</v>
      </c>
      <c r="G12" s="9">
        <v>84.5</v>
      </c>
      <c r="H12" s="23">
        <v>435.57</v>
      </c>
      <c r="I12" s="23">
        <v>465.61</v>
      </c>
      <c r="J12" s="23">
        <v>485.63</v>
      </c>
      <c r="K12" s="23">
        <v>500.65</v>
      </c>
      <c r="L12" s="25">
        <f>K12*1.25</f>
        <v>625.8125</v>
      </c>
      <c r="M12" s="24">
        <f t="shared" si="5"/>
        <v>36484.868750000001</v>
      </c>
      <c r="N12" s="11"/>
      <c r="O12" s="11"/>
      <c r="P12" s="11"/>
      <c r="Q12" s="22">
        <f t="shared" si="0"/>
        <v>58.3</v>
      </c>
      <c r="R12" s="11"/>
    </row>
    <row r="13" spans="1:18" ht="15.75" x14ac:dyDescent="0.25">
      <c r="A13" s="9" t="s">
        <v>154</v>
      </c>
      <c r="B13" s="13" t="s">
        <v>44</v>
      </c>
      <c r="C13" s="9">
        <v>0.5</v>
      </c>
      <c r="D13" s="9">
        <v>0.5</v>
      </c>
      <c r="E13" s="9">
        <v>0.1</v>
      </c>
      <c r="F13" s="10">
        <f t="shared" si="1"/>
        <v>2.5000000000000001E-2</v>
      </c>
      <c r="G13" s="9">
        <v>8.5</v>
      </c>
      <c r="H13" s="23">
        <f t="shared" si="2"/>
        <v>24.767597609999999</v>
      </c>
      <c r="I13" s="23">
        <f t="shared" si="3"/>
        <v>26.475707790000001</v>
      </c>
      <c r="J13" s="23">
        <f t="shared" si="4"/>
        <v>27.614447909999999</v>
      </c>
      <c r="K13" s="23">
        <v>28.468502999999998</v>
      </c>
      <c r="L13" s="25">
        <f>K13*1.25</f>
        <v>35.585628749999998</v>
      </c>
      <c r="M13" s="24">
        <f t="shared" si="5"/>
        <v>2074.6421561249999</v>
      </c>
      <c r="N13" s="11"/>
      <c r="O13" s="11"/>
      <c r="P13" s="11"/>
      <c r="Q13" s="22">
        <f t="shared" si="0"/>
        <v>58.3</v>
      </c>
      <c r="R13" s="11"/>
    </row>
    <row r="14" spans="1:18" s="11" customFormat="1" ht="15.75" x14ac:dyDescent="0.25">
      <c r="A14" s="42" t="s">
        <v>15</v>
      </c>
      <c r="B14" s="42"/>
      <c r="C14" s="6"/>
      <c r="D14" s="6"/>
      <c r="E14" s="6"/>
      <c r="F14" s="7"/>
      <c r="G14" s="6"/>
      <c r="H14" s="18"/>
      <c r="I14" s="18"/>
      <c r="J14" s="18"/>
      <c r="K14" s="18"/>
      <c r="L14" s="18"/>
      <c r="M14" s="20"/>
      <c r="Q14" s="22">
        <f>Q13</f>
        <v>58.3</v>
      </c>
    </row>
    <row r="15" spans="1:18" s="11" customFormat="1" ht="15.75" x14ac:dyDescent="0.25">
      <c r="A15" s="9" t="s">
        <v>16</v>
      </c>
      <c r="B15" s="14" t="s">
        <v>38</v>
      </c>
      <c r="C15" s="9">
        <v>0.61</v>
      </c>
      <c r="D15" s="9">
        <v>0.46</v>
      </c>
      <c r="E15" s="9">
        <v>0.46</v>
      </c>
      <c r="F15" s="10">
        <f t="shared" ref="F15:F21" si="6">C15*D15*E15</f>
        <v>0.12907600000000002</v>
      </c>
      <c r="G15" s="9">
        <v>45</v>
      </c>
      <c r="H15" s="23">
        <f>K15*0.87</f>
        <v>199.71332675999994</v>
      </c>
      <c r="I15" s="23">
        <f>K15*0.93</f>
        <v>213.48665963999994</v>
      </c>
      <c r="J15" s="23">
        <f>K15*0.97</f>
        <v>222.66888155999993</v>
      </c>
      <c r="K15" s="23">
        <v>229.55554799999993</v>
      </c>
      <c r="L15" s="25">
        <f>K15*1.25</f>
        <v>286.94443499999988</v>
      </c>
      <c r="M15" s="24">
        <f>L15*Q15</f>
        <v>16728.860560499994</v>
      </c>
      <c r="Q15" s="22">
        <f t="shared" si="0"/>
        <v>58.3</v>
      </c>
    </row>
    <row r="16" spans="1:18" s="11" customFormat="1" ht="15.75" x14ac:dyDescent="0.25">
      <c r="A16" s="9" t="s">
        <v>17</v>
      </c>
      <c r="B16" s="14" t="s">
        <v>45</v>
      </c>
      <c r="C16" s="9">
        <v>0.61</v>
      </c>
      <c r="D16" s="9">
        <v>0.46</v>
      </c>
      <c r="E16" s="9">
        <v>0.46</v>
      </c>
      <c r="F16" s="10">
        <f t="shared" si="6"/>
        <v>0.12907600000000002</v>
      </c>
      <c r="G16" s="9">
        <v>56.3</v>
      </c>
      <c r="H16" s="23">
        <f t="shared" ref="H16:H43" si="7">K16*0.87</f>
        <v>240.59951964000001</v>
      </c>
      <c r="I16" s="23">
        <f t="shared" ref="I16:I43" si="8">K16*0.93</f>
        <v>257.19258996000002</v>
      </c>
      <c r="J16" s="23">
        <f t="shared" ref="J16:J43" si="9">K16*0.97</f>
        <v>268.25463683999999</v>
      </c>
      <c r="K16" s="23">
        <v>276.55117200000001</v>
      </c>
      <c r="L16" s="25">
        <f>K16*1.25</f>
        <v>345.688965</v>
      </c>
      <c r="M16" s="24">
        <f t="shared" ref="M16:M43" si="10">L16*Q16</f>
        <v>20153.666659499999</v>
      </c>
      <c r="Q16" s="22">
        <f t="shared" si="0"/>
        <v>58.3</v>
      </c>
    </row>
    <row r="17" spans="1:17" s="11" customFormat="1" ht="15.75" x14ac:dyDescent="0.25">
      <c r="A17" s="9" t="s">
        <v>18</v>
      </c>
      <c r="B17" s="14" t="s">
        <v>39</v>
      </c>
      <c r="C17" s="9">
        <v>0.61</v>
      </c>
      <c r="D17" s="9">
        <v>0.46</v>
      </c>
      <c r="E17" s="9">
        <v>0.46</v>
      </c>
      <c r="F17" s="10">
        <f t="shared" si="6"/>
        <v>0.12907600000000002</v>
      </c>
      <c r="G17" s="9">
        <v>47.5</v>
      </c>
      <c r="H17" s="23">
        <f t="shared" si="7"/>
        <v>217.43067700799998</v>
      </c>
      <c r="I17" s="23">
        <f t="shared" si="8"/>
        <v>232.42589611199998</v>
      </c>
      <c r="J17" s="23">
        <f t="shared" si="9"/>
        <v>242.42270884799996</v>
      </c>
      <c r="K17" s="23">
        <v>249.92031839999996</v>
      </c>
      <c r="L17" s="25">
        <f>K17*1.25</f>
        <v>312.40039799999994</v>
      </c>
      <c r="M17" s="24">
        <f t="shared" si="10"/>
        <v>18212.943203399995</v>
      </c>
      <c r="Q17" s="22">
        <f t="shared" si="0"/>
        <v>58.3</v>
      </c>
    </row>
    <row r="18" spans="1:17" s="11" customFormat="1" ht="15.75" x14ac:dyDescent="0.25">
      <c r="A18" s="9" t="s">
        <v>19</v>
      </c>
      <c r="B18" s="14" t="s">
        <v>46</v>
      </c>
      <c r="C18" s="9">
        <v>0.61</v>
      </c>
      <c r="D18" s="9">
        <v>0.46</v>
      </c>
      <c r="E18" s="9">
        <v>0.46</v>
      </c>
      <c r="F18" s="10">
        <f t="shared" si="6"/>
        <v>0.12907600000000002</v>
      </c>
      <c r="G18" s="9">
        <v>50.5</v>
      </c>
      <c r="H18" s="23">
        <f t="shared" si="7"/>
        <v>260.597061414</v>
      </c>
      <c r="I18" s="23">
        <f t="shared" si="8"/>
        <v>278.56927254600004</v>
      </c>
      <c r="J18" s="23">
        <f t="shared" si="9"/>
        <v>290.55074663400001</v>
      </c>
      <c r="K18" s="23">
        <v>299.5368522</v>
      </c>
      <c r="L18" s="25">
        <f>K18*1.25</f>
        <v>374.42106524999997</v>
      </c>
      <c r="M18" s="24">
        <f t="shared" si="10"/>
        <v>21828.748104074995</v>
      </c>
      <c r="Q18" s="22">
        <f t="shared" si="0"/>
        <v>58.3</v>
      </c>
    </row>
    <row r="19" spans="1:17" s="11" customFormat="1" ht="15.75" x14ac:dyDescent="0.25">
      <c r="A19" s="9" t="s">
        <v>20</v>
      </c>
      <c r="B19" s="14" t="s">
        <v>47</v>
      </c>
      <c r="C19" s="9">
        <v>0.61</v>
      </c>
      <c r="D19" s="9">
        <v>0.46</v>
      </c>
      <c r="E19" s="9">
        <v>0.46</v>
      </c>
      <c r="F19" s="10">
        <f t="shared" si="6"/>
        <v>0.12907600000000002</v>
      </c>
      <c r="G19" s="9"/>
      <c r="H19" s="23">
        <f t="shared" si="7"/>
        <v>239.81324670000004</v>
      </c>
      <c r="I19" s="23">
        <f t="shared" si="8"/>
        <v>256.35209130000004</v>
      </c>
      <c r="J19" s="23">
        <f t="shared" si="9"/>
        <v>267.37798770000001</v>
      </c>
      <c r="K19" s="23">
        <v>275.64741000000004</v>
      </c>
      <c r="L19" s="25">
        <f>K19*1.25</f>
        <v>344.55926250000005</v>
      </c>
      <c r="M19" s="24">
        <f t="shared" si="10"/>
        <v>20087.805003750003</v>
      </c>
      <c r="Q19" s="22">
        <f t="shared" si="0"/>
        <v>58.3</v>
      </c>
    </row>
    <row r="20" spans="1:17" s="11" customFormat="1" ht="15.75" x14ac:dyDescent="0.25">
      <c r="A20" s="9" t="s">
        <v>21</v>
      </c>
      <c r="B20" s="14" t="s">
        <v>48</v>
      </c>
      <c r="C20" s="9">
        <v>0.61</v>
      </c>
      <c r="D20" s="9">
        <v>0.46</v>
      </c>
      <c r="E20" s="9">
        <v>0.46</v>
      </c>
      <c r="F20" s="10">
        <f t="shared" si="6"/>
        <v>0.12907600000000002</v>
      </c>
      <c r="G20" s="9"/>
      <c r="H20" s="23">
        <f t="shared" si="7"/>
        <v>282.979631106</v>
      </c>
      <c r="I20" s="23">
        <f t="shared" si="8"/>
        <v>302.49546773399999</v>
      </c>
      <c r="J20" s="23">
        <f t="shared" si="9"/>
        <v>315.506025486</v>
      </c>
      <c r="K20" s="23">
        <v>325.26394379999999</v>
      </c>
      <c r="L20" s="25">
        <f>K20*1.25</f>
        <v>406.57992975000002</v>
      </c>
      <c r="M20" s="24">
        <f t="shared" si="10"/>
        <v>23703.609904425</v>
      </c>
      <c r="Q20" s="22">
        <f t="shared" si="0"/>
        <v>58.3</v>
      </c>
    </row>
    <row r="21" spans="1:17" s="11" customFormat="1" ht="15.75" x14ac:dyDescent="0.25">
      <c r="A21" s="9" t="s">
        <v>22</v>
      </c>
      <c r="B21" s="14" t="s">
        <v>40</v>
      </c>
      <c r="C21" s="9">
        <v>0.71499999999999997</v>
      </c>
      <c r="D21" s="9">
        <v>0.59</v>
      </c>
      <c r="E21" s="9">
        <v>0.57499999999999996</v>
      </c>
      <c r="F21" s="10">
        <f t="shared" si="6"/>
        <v>0.24256374999999994</v>
      </c>
      <c r="G21" s="9">
        <v>81</v>
      </c>
      <c r="H21" s="23">
        <f t="shared" si="7"/>
        <v>386.84628647999995</v>
      </c>
      <c r="I21" s="23">
        <f t="shared" si="8"/>
        <v>413.52534071999997</v>
      </c>
      <c r="J21" s="23">
        <f t="shared" si="9"/>
        <v>431.31137687999995</v>
      </c>
      <c r="K21" s="23">
        <v>444.65090399999997</v>
      </c>
      <c r="L21" s="25">
        <f>K21*1.25</f>
        <v>555.81362999999999</v>
      </c>
      <c r="M21" s="24">
        <f t="shared" si="10"/>
        <v>32403.934628999999</v>
      </c>
      <c r="Q21" s="22">
        <f t="shared" si="0"/>
        <v>58.3</v>
      </c>
    </row>
    <row r="22" spans="1:17" s="11" customFormat="1" ht="15.75" x14ac:dyDescent="0.25">
      <c r="A22" s="9" t="s">
        <v>23</v>
      </c>
      <c r="B22" s="14" t="s">
        <v>41</v>
      </c>
      <c r="C22" s="9">
        <v>0.71499999999999997</v>
      </c>
      <c r="D22" s="9">
        <v>0.59</v>
      </c>
      <c r="E22" s="9">
        <v>0.57499999999999996</v>
      </c>
      <c r="F22" s="10">
        <f t="shared" ref="F22:F33" si="11">C22*D22*E22</f>
        <v>0.24256374999999994</v>
      </c>
      <c r="G22" s="9">
        <v>84</v>
      </c>
      <c r="H22" s="23">
        <f t="shared" si="7"/>
        <v>441.88539227999996</v>
      </c>
      <c r="I22" s="23">
        <f t="shared" si="8"/>
        <v>472.36024691999995</v>
      </c>
      <c r="J22" s="23">
        <f t="shared" si="9"/>
        <v>492.67681667999994</v>
      </c>
      <c r="K22" s="23">
        <v>507.91424399999994</v>
      </c>
      <c r="L22" s="25">
        <f>K22*1.25</f>
        <v>634.89280499999995</v>
      </c>
      <c r="M22" s="24">
        <f t="shared" si="10"/>
        <v>37014.250531499994</v>
      </c>
      <c r="Q22" s="22">
        <f t="shared" si="0"/>
        <v>58.3</v>
      </c>
    </row>
    <row r="23" spans="1:17" s="11" customFormat="1" ht="15.75" x14ac:dyDescent="0.25">
      <c r="A23" s="9" t="s">
        <v>24</v>
      </c>
      <c r="B23" s="14" t="s">
        <v>51</v>
      </c>
      <c r="C23" s="9">
        <v>0.71499999999999997</v>
      </c>
      <c r="D23" s="9">
        <v>0.59</v>
      </c>
      <c r="E23" s="9">
        <v>0.57499999999999996</v>
      </c>
      <c r="F23" s="10">
        <f t="shared" si="11"/>
        <v>0.24256374999999994</v>
      </c>
      <c r="G23" s="9">
        <v>84</v>
      </c>
      <c r="H23" s="23">
        <f t="shared" si="7"/>
        <v>416.72465819999996</v>
      </c>
      <c r="I23" s="23">
        <f t="shared" si="8"/>
        <v>445.46428980000002</v>
      </c>
      <c r="J23" s="23">
        <f t="shared" si="9"/>
        <v>464.62404419999996</v>
      </c>
      <c r="K23" s="23">
        <v>478.99385999999998</v>
      </c>
      <c r="L23" s="25">
        <f>K23*1.25</f>
        <v>598.74232499999994</v>
      </c>
      <c r="M23" s="24">
        <f t="shared" si="10"/>
        <v>34906.677547499996</v>
      </c>
      <c r="Q23" s="22">
        <f t="shared" si="0"/>
        <v>58.3</v>
      </c>
    </row>
    <row r="24" spans="1:17" s="11" customFormat="1" ht="15.75" x14ac:dyDescent="0.25">
      <c r="A24" s="9" t="s">
        <v>25</v>
      </c>
      <c r="B24" s="14" t="s">
        <v>49</v>
      </c>
      <c r="C24" s="9">
        <v>0.71499999999999997</v>
      </c>
      <c r="D24" s="9">
        <v>0.59</v>
      </c>
      <c r="E24" s="9">
        <v>0.57499999999999996</v>
      </c>
      <c r="F24" s="10">
        <f t="shared" si="11"/>
        <v>0.24256374999999994</v>
      </c>
      <c r="G24" s="9">
        <v>87</v>
      </c>
      <c r="H24" s="23">
        <f t="shared" si="7"/>
        <v>479.62649340000007</v>
      </c>
      <c r="I24" s="23">
        <f t="shared" si="8"/>
        <v>512.70418260000008</v>
      </c>
      <c r="J24" s="23">
        <f t="shared" si="9"/>
        <v>534.75597540000001</v>
      </c>
      <c r="K24" s="23">
        <v>551.29482000000007</v>
      </c>
      <c r="L24" s="25">
        <f>K24*1.25</f>
        <v>689.11852500000009</v>
      </c>
      <c r="M24" s="24">
        <f t="shared" si="10"/>
        <v>40175.610007500007</v>
      </c>
      <c r="Q24" s="22">
        <f t="shared" si="0"/>
        <v>58.3</v>
      </c>
    </row>
    <row r="25" spans="1:17" s="11" customFormat="1" ht="15.75" x14ac:dyDescent="0.25">
      <c r="A25" s="9" t="s">
        <v>27</v>
      </c>
      <c r="B25" s="14" t="s">
        <v>50</v>
      </c>
      <c r="C25" s="9">
        <v>0.71499999999999997</v>
      </c>
      <c r="D25" s="9">
        <v>0.59</v>
      </c>
      <c r="E25" s="9">
        <v>0.57499999999999996</v>
      </c>
      <c r="F25" s="10">
        <f t="shared" si="11"/>
        <v>0.24256374999999994</v>
      </c>
      <c r="G25" s="9">
        <v>87</v>
      </c>
      <c r="H25" s="23">
        <f t="shared" si="7"/>
        <v>495.35195219999997</v>
      </c>
      <c r="I25" s="23">
        <f t="shared" si="8"/>
        <v>529.51415580000003</v>
      </c>
      <c r="J25" s="23">
        <f t="shared" si="9"/>
        <v>552.28895819999991</v>
      </c>
      <c r="K25" s="23">
        <v>569.37005999999997</v>
      </c>
      <c r="L25" s="25">
        <f>K25*1.25</f>
        <v>711.71257500000002</v>
      </c>
      <c r="M25" s="24">
        <f t="shared" si="10"/>
        <v>41492.843122500002</v>
      </c>
      <c r="Q25" s="22">
        <f t="shared" si="0"/>
        <v>58.3</v>
      </c>
    </row>
    <row r="26" spans="1:17" s="11" customFormat="1" ht="15.75" x14ac:dyDescent="0.25">
      <c r="A26" s="9" t="s">
        <v>26</v>
      </c>
      <c r="B26" s="14" t="s">
        <v>52</v>
      </c>
      <c r="C26" s="9">
        <v>0.71499999999999997</v>
      </c>
      <c r="D26" s="9">
        <v>0.59</v>
      </c>
      <c r="E26" s="9">
        <v>0.57499999999999996</v>
      </c>
      <c r="F26" s="10">
        <f t="shared" si="11"/>
        <v>0.24256374999999994</v>
      </c>
      <c r="G26" s="9">
        <v>90.5</v>
      </c>
      <c r="H26" s="23">
        <f t="shared" si="7"/>
        <v>567.55801718999987</v>
      </c>
      <c r="I26" s="23">
        <f t="shared" si="8"/>
        <v>606.69994940999993</v>
      </c>
      <c r="J26" s="23">
        <f t="shared" si="9"/>
        <v>632.79457088999993</v>
      </c>
      <c r="K26" s="23">
        <v>652.3655369999999</v>
      </c>
      <c r="L26" s="25">
        <f>K26*1.25</f>
        <v>815.45692124999982</v>
      </c>
      <c r="M26" s="24">
        <f t="shared" si="10"/>
        <v>47541.138508874988</v>
      </c>
      <c r="Q26" s="22">
        <f t="shared" si="0"/>
        <v>58.3</v>
      </c>
    </row>
    <row r="27" spans="1:17" s="11" customFormat="1" ht="15.75" x14ac:dyDescent="0.25">
      <c r="A27" s="9" t="s">
        <v>28</v>
      </c>
      <c r="B27" s="14" t="s">
        <v>53</v>
      </c>
      <c r="C27" s="9">
        <v>0.71499999999999997</v>
      </c>
      <c r="D27" s="9">
        <v>0.59</v>
      </c>
      <c r="E27" s="9">
        <v>0.57499999999999996</v>
      </c>
      <c r="F27" s="10">
        <f t="shared" si="11"/>
        <v>0.24256374999999994</v>
      </c>
      <c r="G27" s="9">
        <v>89</v>
      </c>
      <c r="H27" s="23">
        <f t="shared" si="7"/>
        <v>489.21902326799994</v>
      </c>
      <c r="I27" s="23">
        <f t="shared" si="8"/>
        <v>522.95826625199993</v>
      </c>
      <c r="J27" s="23">
        <f t="shared" si="9"/>
        <v>545.45109490799996</v>
      </c>
      <c r="K27" s="23">
        <v>562.32071639999992</v>
      </c>
      <c r="L27" s="25">
        <f>K27*1.25</f>
        <v>702.90089549999993</v>
      </c>
      <c r="M27" s="24">
        <f t="shared" si="10"/>
        <v>40979.122207649991</v>
      </c>
      <c r="Q27" s="22">
        <f t="shared" si="0"/>
        <v>58.3</v>
      </c>
    </row>
    <row r="28" spans="1:17" s="11" customFormat="1" ht="15.75" x14ac:dyDescent="0.25">
      <c r="A28" s="9" t="s">
        <v>29</v>
      </c>
      <c r="B28" s="14" t="s">
        <v>54</v>
      </c>
      <c r="C28" s="9">
        <v>0.71499999999999997</v>
      </c>
      <c r="D28" s="9">
        <v>0.59</v>
      </c>
      <c r="E28" s="9">
        <v>0.57499999999999996</v>
      </c>
      <c r="F28" s="10">
        <f t="shared" si="11"/>
        <v>0.24256374999999994</v>
      </c>
      <c r="G28" s="9">
        <v>89</v>
      </c>
      <c r="H28" s="23">
        <f t="shared" si="7"/>
        <v>504.78722747999996</v>
      </c>
      <c r="I28" s="23">
        <f t="shared" si="8"/>
        <v>539.60013972000002</v>
      </c>
      <c r="J28" s="23">
        <f t="shared" si="9"/>
        <v>562.80874787999994</v>
      </c>
      <c r="K28" s="23">
        <v>580.21520399999997</v>
      </c>
      <c r="L28" s="25">
        <f>K28*1.25</f>
        <v>725.26900499999999</v>
      </c>
      <c r="M28" s="24">
        <f t="shared" si="10"/>
        <v>42283.182991499998</v>
      </c>
      <c r="Q28" s="22">
        <f t="shared" si="0"/>
        <v>58.3</v>
      </c>
    </row>
    <row r="29" spans="1:17" s="11" customFormat="1" ht="15.75" x14ac:dyDescent="0.25">
      <c r="A29" s="9" t="s">
        <v>30</v>
      </c>
      <c r="B29" s="14" t="s">
        <v>55</v>
      </c>
      <c r="C29" s="9">
        <v>0.71499999999999997</v>
      </c>
      <c r="D29" s="9">
        <v>0.59</v>
      </c>
      <c r="E29" s="9">
        <v>0.57499999999999996</v>
      </c>
      <c r="F29" s="10">
        <f t="shared" si="11"/>
        <v>0.24256374999999994</v>
      </c>
      <c r="G29" s="9">
        <v>92.5</v>
      </c>
      <c r="H29" s="23">
        <f t="shared" si="7"/>
        <v>577.15054705800003</v>
      </c>
      <c r="I29" s="23">
        <f t="shared" si="8"/>
        <v>616.95403306200001</v>
      </c>
      <c r="J29" s="23">
        <f t="shared" si="9"/>
        <v>643.48969039799999</v>
      </c>
      <c r="K29" s="23">
        <v>663.39143339999998</v>
      </c>
      <c r="L29" s="25">
        <f>K29*1.25</f>
        <v>829.23929175000001</v>
      </c>
      <c r="M29" s="24">
        <f t="shared" si="10"/>
        <v>48344.650709025002</v>
      </c>
      <c r="Q29" s="22">
        <f t="shared" si="0"/>
        <v>58.3</v>
      </c>
    </row>
    <row r="30" spans="1:17" s="11" customFormat="1" ht="15.75" x14ac:dyDescent="0.25">
      <c r="A30" s="9" t="s">
        <v>155</v>
      </c>
      <c r="B30" s="13" t="s">
        <v>56</v>
      </c>
      <c r="C30" s="9">
        <v>0.47</v>
      </c>
      <c r="D30" s="9">
        <v>0.4</v>
      </c>
      <c r="E30" s="9">
        <v>0.8</v>
      </c>
      <c r="F30" s="10">
        <f t="shared" si="11"/>
        <v>0.15040000000000001</v>
      </c>
      <c r="G30" s="9">
        <v>8</v>
      </c>
      <c r="H30" s="23">
        <f t="shared" si="7"/>
        <v>21.229369379999994</v>
      </c>
      <c r="I30" s="23">
        <f t="shared" si="8"/>
        <v>22.693463819999995</v>
      </c>
      <c r="J30" s="23">
        <f t="shared" si="9"/>
        <v>23.669526779999991</v>
      </c>
      <c r="K30" s="23">
        <v>24.401573999999993</v>
      </c>
      <c r="L30" s="25">
        <f>K30*1.25</f>
        <v>30.501967499999992</v>
      </c>
      <c r="M30" s="24">
        <f t="shared" si="10"/>
        <v>1778.2647052499995</v>
      </c>
      <c r="Q30" s="22">
        <f t="shared" si="0"/>
        <v>58.3</v>
      </c>
    </row>
    <row r="31" spans="1:17" s="11" customFormat="1" ht="15.75" x14ac:dyDescent="0.25">
      <c r="A31" s="9" t="s">
        <v>156</v>
      </c>
      <c r="B31" s="13" t="s">
        <v>57</v>
      </c>
      <c r="C31" s="9">
        <v>0.55000000000000004</v>
      </c>
      <c r="D31" s="9">
        <v>0.48</v>
      </c>
      <c r="E31" s="9">
        <v>0.1</v>
      </c>
      <c r="F31" s="10">
        <f t="shared" si="11"/>
        <v>2.6400000000000003E-2</v>
      </c>
      <c r="G31" s="9">
        <v>8.5</v>
      </c>
      <c r="H31" s="23">
        <f t="shared" si="7"/>
        <v>35.3822823</v>
      </c>
      <c r="I31" s="23">
        <f t="shared" si="8"/>
        <v>37.822439700000004</v>
      </c>
      <c r="J31" s="23">
        <f t="shared" si="9"/>
        <v>39.449211300000002</v>
      </c>
      <c r="K31" s="23">
        <v>40.669290000000004</v>
      </c>
      <c r="L31" s="25">
        <f>K31*1.25</f>
        <v>50.836612500000001</v>
      </c>
      <c r="M31" s="24">
        <f t="shared" si="10"/>
        <v>2963.7745087499998</v>
      </c>
      <c r="Q31" s="22">
        <f t="shared" si="0"/>
        <v>58.3</v>
      </c>
    </row>
    <row r="32" spans="1:17" s="11" customFormat="1" ht="15.75" x14ac:dyDescent="0.25">
      <c r="A32" s="42" t="s">
        <v>31</v>
      </c>
      <c r="B32" s="42"/>
      <c r="C32" s="6"/>
      <c r="D32" s="6"/>
      <c r="E32" s="6"/>
      <c r="F32" s="7"/>
      <c r="G32" s="6"/>
      <c r="H32" s="18"/>
      <c r="I32" s="18"/>
      <c r="J32" s="18"/>
      <c r="K32" s="18"/>
      <c r="L32" s="18"/>
      <c r="M32" s="20"/>
      <c r="Q32" s="22">
        <f t="shared" si="0"/>
        <v>58.3</v>
      </c>
    </row>
    <row r="33" spans="1:17" s="11" customFormat="1" ht="15.75" x14ac:dyDescent="0.25">
      <c r="A33" s="9" t="s">
        <v>32</v>
      </c>
      <c r="B33" s="14" t="s">
        <v>58</v>
      </c>
      <c r="C33" s="12">
        <v>0.94</v>
      </c>
      <c r="D33" s="12">
        <v>0.67</v>
      </c>
      <c r="E33" s="12">
        <v>0.85</v>
      </c>
      <c r="F33" s="10">
        <f t="shared" si="11"/>
        <v>0.53532999999999997</v>
      </c>
      <c r="G33" s="9">
        <v>180</v>
      </c>
      <c r="H33" s="23">
        <f t="shared" si="7"/>
        <v>1480.4598599999997</v>
      </c>
      <c r="I33" s="23">
        <f t="shared" si="8"/>
        <v>1582.5605399999997</v>
      </c>
      <c r="J33" s="23">
        <f t="shared" si="9"/>
        <v>1650.6276599999997</v>
      </c>
      <c r="K33" s="23">
        <v>1701.6779999999997</v>
      </c>
      <c r="L33" s="25">
        <f>K33*1.25</f>
        <v>2127.0974999999994</v>
      </c>
      <c r="M33" s="24">
        <f t="shared" si="10"/>
        <v>124009.78424999995</v>
      </c>
      <c r="Q33" s="22">
        <f t="shared" si="0"/>
        <v>58.3</v>
      </c>
    </row>
    <row r="34" spans="1:17" s="11" customFormat="1" ht="15.75" x14ac:dyDescent="0.25">
      <c r="A34" s="9" t="s">
        <v>33</v>
      </c>
      <c r="B34" s="14" t="s">
        <v>59</v>
      </c>
      <c r="C34" s="12">
        <v>0.94</v>
      </c>
      <c r="D34" s="12">
        <v>0.67</v>
      </c>
      <c r="E34" s="12">
        <v>0.85</v>
      </c>
      <c r="F34" s="10">
        <f t="shared" ref="F34:F38" si="12">C34*D34*E34</f>
        <v>0.53532999999999997</v>
      </c>
      <c r="G34" s="9">
        <v>180</v>
      </c>
      <c r="H34" s="23">
        <f t="shared" si="7"/>
        <v>1527.2112239999997</v>
      </c>
      <c r="I34" s="23">
        <f t="shared" si="8"/>
        <v>1632.5361359999997</v>
      </c>
      <c r="J34" s="23">
        <f t="shared" si="9"/>
        <v>1702.7527439999997</v>
      </c>
      <c r="K34" s="23">
        <v>1755.4151999999997</v>
      </c>
      <c r="L34" s="25">
        <f>K34*1.25</f>
        <v>2194.2689999999998</v>
      </c>
      <c r="M34" s="24">
        <f t="shared" si="10"/>
        <v>127925.88269999999</v>
      </c>
      <c r="Q34" s="22">
        <f t="shared" si="0"/>
        <v>58.3</v>
      </c>
    </row>
    <row r="35" spans="1:17" s="11" customFormat="1" ht="15.75" x14ac:dyDescent="0.25">
      <c r="A35" s="9" t="s">
        <v>34</v>
      </c>
      <c r="B35" s="14" t="s">
        <v>60</v>
      </c>
      <c r="C35" s="12">
        <v>0.94</v>
      </c>
      <c r="D35" s="12">
        <v>0.67</v>
      </c>
      <c r="E35" s="12">
        <v>0.85</v>
      </c>
      <c r="F35" s="10">
        <f t="shared" si="12"/>
        <v>0.53532999999999997</v>
      </c>
      <c r="G35" s="9">
        <v>186</v>
      </c>
      <c r="H35" s="23">
        <f t="shared" si="7"/>
        <v>1620.7139519999996</v>
      </c>
      <c r="I35" s="23">
        <f t="shared" si="8"/>
        <v>1732.4873279999997</v>
      </c>
      <c r="J35" s="23">
        <f t="shared" si="9"/>
        <v>1807.0029119999995</v>
      </c>
      <c r="K35" s="23">
        <v>1862.8895999999995</v>
      </c>
      <c r="L35" s="25">
        <f>K35*1.25</f>
        <v>2328.6119999999992</v>
      </c>
      <c r="M35" s="24">
        <f t="shared" si="10"/>
        <v>135758.07959999994</v>
      </c>
      <c r="Q35" s="22">
        <f t="shared" si="0"/>
        <v>58.3</v>
      </c>
    </row>
    <row r="36" spans="1:17" s="11" customFormat="1" ht="15.75" x14ac:dyDescent="0.25">
      <c r="A36" s="42" t="s">
        <v>35</v>
      </c>
      <c r="B36" s="42"/>
      <c r="C36" s="6"/>
      <c r="D36" s="6"/>
      <c r="E36" s="6"/>
      <c r="F36" s="7"/>
      <c r="G36" s="6"/>
      <c r="H36" s="18"/>
      <c r="I36" s="18"/>
      <c r="J36" s="18"/>
      <c r="K36" s="18"/>
      <c r="L36" s="18"/>
      <c r="M36" s="20"/>
      <c r="Q36" s="22">
        <f t="shared" si="0"/>
        <v>58.3</v>
      </c>
    </row>
    <row r="37" spans="1:17" s="11" customFormat="1" ht="31.5" x14ac:dyDescent="0.25">
      <c r="A37" s="9" t="s">
        <v>36</v>
      </c>
      <c r="B37" s="36" t="s">
        <v>62</v>
      </c>
      <c r="C37" s="9">
        <v>0.74</v>
      </c>
      <c r="D37" s="9">
        <v>0.55000000000000004</v>
      </c>
      <c r="E37" s="9">
        <v>0.63</v>
      </c>
      <c r="F37" s="10">
        <f t="shared" si="12"/>
        <v>0.25641000000000003</v>
      </c>
      <c r="G37" s="9">
        <v>107</v>
      </c>
      <c r="H37" s="23">
        <f t="shared" si="7"/>
        <v>762.68475179999996</v>
      </c>
      <c r="I37" s="23">
        <f t="shared" si="8"/>
        <v>815.2837002</v>
      </c>
      <c r="J37" s="23">
        <f t="shared" si="9"/>
        <v>850.34966579999991</v>
      </c>
      <c r="K37" s="23">
        <v>876.64913999999999</v>
      </c>
      <c r="L37" s="25">
        <f>K37*1.25</f>
        <v>1095.8114249999999</v>
      </c>
      <c r="M37" s="24">
        <f t="shared" si="10"/>
        <v>63885.80607749999</v>
      </c>
      <c r="Q37" s="22">
        <f t="shared" si="0"/>
        <v>58.3</v>
      </c>
    </row>
    <row r="38" spans="1:17" s="11" customFormat="1" ht="31.5" x14ac:dyDescent="0.25">
      <c r="A38" s="9" t="s">
        <v>37</v>
      </c>
      <c r="B38" s="36" t="s">
        <v>63</v>
      </c>
      <c r="C38" s="9">
        <v>0.75</v>
      </c>
      <c r="D38" s="9">
        <v>0.51</v>
      </c>
      <c r="E38" s="9">
        <v>0.71</v>
      </c>
      <c r="F38" s="10">
        <f t="shared" si="12"/>
        <v>0.27157500000000001</v>
      </c>
      <c r="G38" s="9">
        <v>116</v>
      </c>
      <c r="H38" s="23">
        <f t="shared" si="7"/>
        <v>836.59440815999994</v>
      </c>
      <c r="I38" s="23">
        <f t="shared" si="8"/>
        <v>894.29057424000007</v>
      </c>
      <c r="J38" s="23">
        <f t="shared" si="9"/>
        <v>932.75468495999996</v>
      </c>
      <c r="K38" s="23">
        <v>961.60276799999997</v>
      </c>
      <c r="L38" s="25">
        <f>K38*1.25</f>
        <v>1202.0034599999999</v>
      </c>
      <c r="M38" s="24">
        <f t="shared" si="10"/>
        <v>70076.801717999988</v>
      </c>
      <c r="Q38" s="22">
        <f t="shared" si="0"/>
        <v>58.3</v>
      </c>
    </row>
    <row r="39" spans="1:17" s="11" customFormat="1" ht="15.75" x14ac:dyDescent="0.25">
      <c r="A39" s="42" t="s">
        <v>61</v>
      </c>
      <c r="B39" s="42"/>
      <c r="C39" s="6"/>
      <c r="D39" s="6"/>
      <c r="E39" s="6"/>
      <c r="F39" s="7"/>
      <c r="G39" s="6"/>
      <c r="H39" s="18"/>
      <c r="I39" s="18"/>
      <c r="J39" s="18"/>
      <c r="K39" s="18"/>
      <c r="L39" s="18"/>
      <c r="M39" s="20"/>
      <c r="Q39" s="22">
        <f t="shared" si="0"/>
        <v>58.3</v>
      </c>
    </row>
    <row r="40" spans="1:17" s="11" customFormat="1" ht="15.75" x14ac:dyDescent="0.25">
      <c r="A40" s="9" t="s">
        <v>64</v>
      </c>
      <c r="B40" s="15" t="s">
        <v>68</v>
      </c>
      <c r="C40" s="9">
        <v>0.75</v>
      </c>
      <c r="D40" s="9">
        <v>0.51</v>
      </c>
      <c r="E40" s="9">
        <v>0.71</v>
      </c>
      <c r="F40" s="10">
        <f t="shared" ref="F40" si="13">C40*D40*E40</f>
        <v>0.27157500000000001</v>
      </c>
      <c r="G40" s="9">
        <v>114</v>
      </c>
      <c r="H40" s="23">
        <f t="shared" si="7"/>
        <v>603.85761791999994</v>
      </c>
      <c r="I40" s="23">
        <f t="shared" si="8"/>
        <v>645.50297088000002</v>
      </c>
      <c r="J40" s="23">
        <f t="shared" si="9"/>
        <v>673.26653951999992</v>
      </c>
      <c r="K40" s="23">
        <v>694.08921599999996</v>
      </c>
      <c r="L40" s="25">
        <f>K40*1.25</f>
        <v>867.61151999999993</v>
      </c>
      <c r="M40" s="24">
        <f t="shared" si="10"/>
        <v>50581.751615999994</v>
      </c>
      <c r="Q40" s="22">
        <f t="shared" si="0"/>
        <v>58.3</v>
      </c>
    </row>
    <row r="41" spans="1:17" s="11" customFormat="1" ht="15.75" x14ac:dyDescent="0.25">
      <c r="A41" s="9" t="s">
        <v>65</v>
      </c>
      <c r="B41" s="15" t="s">
        <v>69</v>
      </c>
      <c r="C41" s="9">
        <v>0.75</v>
      </c>
      <c r="D41" s="9">
        <v>0.51</v>
      </c>
      <c r="E41" s="9">
        <v>0.71</v>
      </c>
      <c r="F41" s="10">
        <f t="shared" ref="F41:F43" si="14">C41*D41*E41</f>
        <v>0.27157500000000001</v>
      </c>
      <c r="G41" s="9">
        <v>115</v>
      </c>
      <c r="H41" s="23">
        <f t="shared" si="7"/>
        <v>621.1556225999999</v>
      </c>
      <c r="I41" s="23">
        <f t="shared" si="8"/>
        <v>663.99394139999993</v>
      </c>
      <c r="J41" s="23">
        <f t="shared" si="9"/>
        <v>692.5528205999999</v>
      </c>
      <c r="K41" s="23">
        <v>713.97197999999992</v>
      </c>
      <c r="L41" s="25">
        <f>K41*1.25</f>
        <v>892.46497499999987</v>
      </c>
      <c r="M41" s="24">
        <f t="shared" si="10"/>
        <v>52030.708042499988</v>
      </c>
      <c r="Q41" s="22">
        <f t="shared" si="0"/>
        <v>58.3</v>
      </c>
    </row>
    <row r="42" spans="1:17" s="11" customFormat="1" ht="15.75" x14ac:dyDescent="0.25">
      <c r="A42" s="9" t="s">
        <v>66</v>
      </c>
      <c r="B42" s="15" t="s">
        <v>70</v>
      </c>
      <c r="C42" s="9">
        <v>0.75</v>
      </c>
      <c r="D42" s="9">
        <v>0.51</v>
      </c>
      <c r="E42" s="9">
        <v>0.71</v>
      </c>
      <c r="F42" s="10">
        <f t="shared" si="14"/>
        <v>0.27157500000000001</v>
      </c>
      <c r="G42" s="9">
        <v>122</v>
      </c>
      <c r="H42" s="23">
        <f t="shared" si="7"/>
        <v>727.43351499000005</v>
      </c>
      <c r="I42" s="23">
        <f t="shared" si="8"/>
        <v>777.60134361000007</v>
      </c>
      <c r="J42" s="23">
        <f t="shared" si="9"/>
        <v>811.04656268999997</v>
      </c>
      <c r="K42" s="23">
        <v>836.13047700000004</v>
      </c>
      <c r="L42" s="25">
        <f>K42*1.25</f>
        <v>1045.1630962500001</v>
      </c>
      <c r="M42" s="24">
        <f t="shared" si="10"/>
        <v>60933.008511375003</v>
      </c>
      <c r="Q42" s="22">
        <f t="shared" si="0"/>
        <v>58.3</v>
      </c>
    </row>
    <row r="43" spans="1:17" s="11" customFormat="1" ht="15.75" x14ac:dyDescent="0.25">
      <c r="A43" s="9" t="s">
        <v>67</v>
      </c>
      <c r="B43" s="15" t="s">
        <v>71</v>
      </c>
      <c r="C43" s="9">
        <v>0.75</v>
      </c>
      <c r="D43" s="9">
        <v>0.51</v>
      </c>
      <c r="E43" s="9">
        <v>0.71</v>
      </c>
      <c r="F43" s="10">
        <f t="shared" si="14"/>
        <v>0.27157500000000001</v>
      </c>
      <c r="G43" s="9">
        <v>123</v>
      </c>
      <c r="H43" s="23">
        <f t="shared" si="7"/>
        <v>783.38993921999997</v>
      </c>
      <c r="I43" s="23">
        <f t="shared" si="8"/>
        <v>837.41683158000001</v>
      </c>
      <c r="J43" s="23">
        <f t="shared" si="9"/>
        <v>873.43475981999984</v>
      </c>
      <c r="K43" s="23">
        <v>900.44820599999991</v>
      </c>
      <c r="L43" s="25">
        <f>K43*1.25</f>
        <v>1125.5602574999998</v>
      </c>
      <c r="M43" s="24">
        <f t="shared" si="10"/>
        <v>65620.163012249992</v>
      </c>
      <c r="Q43" s="22">
        <f t="shared" si="0"/>
        <v>58.3</v>
      </c>
    </row>
  </sheetData>
  <mergeCells count="9">
    <mergeCell ref="A1:M1"/>
    <mergeCell ref="A14:B14"/>
    <mergeCell ref="A32:B32"/>
    <mergeCell ref="A36:B36"/>
    <mergeCell ref="A39:B39"/>
    <mergeCell ref="L5:M5"/>
    <mergeCell ref="A6:B6"/>
    <mergeCell ref="A2:M2"/>
    <mergeCell ref="A3:M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0" zoomScaleNormal="80" workbookViewId="0">
      <pane ySplit="5" topLeftCell="A6" activePane="bottomLeft" state="frozen"/>
      <selection pane="bottomLeft" activeCell="A3" sqref="A3:J3"/>
    </sheetView>
  </sheetViews>
  <sheetFormatPr defaultRowHeight="15" x14ac:dyDescent="0.25"/>
  <cols>
    <col min="1" max="1" width="30.42578125" style="1" customWidth="1"/>
    <col min="2" max="2" width="75.5703125" style="1" customWidth="1"/>
    <col min="3" max="3" width="7.42578125" style="1" hidden="1" customWidth="1"/>
    <col min="4" max="4" width="8" style="1" hidden="1" customWidth="1"/>
    <col min="5" max="5" width="8.7109375" style="1" hidden="1" customWidth="1"/>
    <col min="6" max="6" width="8" style="2" customWidth="1"/>
    <col min="7" max="7" width="10" style="1" customWidth="1"/>
    <col min="8" max="8" width="13.85546875" style="19" customWidth="1"/>
    <col min="9" max="9" width="14" style="19" hidden="1" customWidth="1"/>
    <col min="10" max="10" width="20.85546875" style="21" customWidth="1"/>
    <col min="12" max="12" width="8.7109375" style="5" hidden="1" customWidth="1"/>
  </cols>
  <sheetData>
    <row r="1" spans="1:14" ht="42.75" customHeight="1" x14ac:dyDescent="0.25">
      <c r="A1" s="47" t="s">
        <v>161</v>
      </c>
      <c r="B1" s="48"/>
      <c r="C1" s="48"/>
      <c r="D1" s="48"/>
      <c r="E1" s="48"/>
      <c r="F1" s="48"/>
      <c r="G1" s="48"/>
      <c r="H1" s="48"/>
      <c r="I1" s="48"/>
      <c r="J1" s="48"/>
      <c r="K1" s="28"/>
      <c r="L1" s="29">
        <f>Генераторы!Q1</f>
        <v>58.3</v>
      </c>
      <c r="M1" s="28"/>
      <c r="N1" s="30"/>
    </row>
    <row r="2" spans="1:14" ht="202.5" customHeight="1" x14ac:dyDescent="0.25">
      <c r="A2" s="61"/>
      <c r="B2" s="56"/>
      <c r="C2" s="56"/>
      <c r="D2" s="56"/>
      <c r="E2" s="56"/>
      <c r="F2" s="56"/>
      <c r="G2" s="56"/>
      <c r="H2" s="56"/>
      <c r="I2" s="56"/>
      <c r="J2" s="62"/>
      <c r="K2" s="28"/>
      <c r="L2" s="29"/>
      <c r="M2" s="28"/>
      <c r="N2" s="30"/>
    </row>
    <row r="3" spans="1:14" ht="28.5" customHeight="1" x14ac:dyDescent="0.25">
      <c r="A3" s="66" t="s">
        <v>164</v>
      </c>
      <c r="B3" s="67"/>
      <c r="C3" s="67"/>
      <c r="D3" s="67"/>
      <c r="E3" s="67"/>
      <c r="F3" s="67"/>
      <c r="G3" s="67"/>
      <c r="H3" s="67"/>
      <c r="I3" s="67"/>
      <c r="J3" s="68"/>
      <c r="K3" s="28"/>
      <c r="L3" s="29"/>
      <c r="M3" s="28"/>
      <c r="N3" s="30"/>
    </row>
    <row r="4" spans="1:14" ht="15" customHeight="1" x14ac:dyDescent="0.25">
      <c r="A4" s="61"/>
      <c r="B4" s="56"/>
      <c r="C4" s="56"/>
      <c r="D4" s="56"/>
      <c r="E4" s="56"/>
      <c r="F4" s="56"/>
      <c r="G4" s="56"/>
      <c r="H4" s="56"/>
      <c r="I4" s="56"/>
      <c r="J4" s="62"/>
      <c r="K4" s="28"/>
      <c r="L4" s="29"/>
      <c r="M4" s="28"/>
      <c r="N4" s="30"/>
    </row>
    <row r="5" spans="1:14" ht="36.6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7" t="s">
        <v>5</v>
      </c>
      <c r="G5" s="16" t="s">
        <v>8</v>
      </c>
      <c r="H5" s="39" t="s">
        <v>165</v>
      </c>
      <c r="I5" s="43" t="s">
        <v>166</v>
      </c>
      <c r="J5" s="46"/>
      <c r="K5" s="31"/>
      <c r="L5" s="32">
        <f>L1</f>
        <v>58.3</v>
      </c>
      <c r="M5" s="31"/>
      <c r="N5" s="30"/>
    </row>
    <row r="6" spans="1:14" ht="15.75" x14ac:dyDescent="0.25">
      <c r="A6" s="45" t="s">
        <v>159</v>
      </c>
      <c r="B6" s="45"/>
      <c r="C6" s="6"/>
      <c r="D6" s="6"/>
      <c r="E6" s="6"/>
      <c r="F6" s="7"/>
      <c r="G6" s="6"/>
      <c r="H6" s="18"/>
      <c r="I6" s="18"/>
      <c r="J6" s="20"/>
      <c r="K6" s="31"/>
      <c r="L6" s="32">
        <f t="shared" ref="L6:L27" si="0">L5</f>
        <v>58.3</v>
      </c>
      <c r="M6" s="31"/>
      <c r="N6" s="30"/>
    </row>
    <row r="7" spans="1:14" ht="15.75" x14ac:dyDescent="0.25">
      <c r="A7" s="9" t="s">
        <v>75</v>
      </c>
      <c r="B7" s="14" t="s">
        <v>87</v>
      </c>
      <c r="C7" s="9">
        <v>1.82</v>
      </c>
      <c r="D7" s="9">
        <v>0.94</v>
      </c>
      <c r="E7" s="9">
        <v>1.1200000000000001</v>
      </c>
      <c r="F7" s="10">
        <f>C7*D7*E7</f>
        <v>1.916096</v>
      </c>
      <c r="G7" s="9">
        <v>650</v>
      </c>
      <c r="H7" s="23">
        <v>3550</v>
      </c>
      <c r="I7" s="25">
        <f>H7*1.2</f>
        <v>4260</v>
      </c>
      <c r="J7" s="27">
        <f t="shared" ref="J7:J16" si="1">I7*L7</f>
        <v>248358</v>
      </c>
      <c r="K7" s="31"/>
      <c r="L7" s="32">
        <f t="shared" si="0"/>
        <v>58.3</v>
      </c>
      <c r="M7" s="31"/>
      <c r="N7" s="30"/>
    </row>
    <row r="8" spans="1:14" ht="15.75" x14ac:dyDescent="0.25">
      <c r="A8" s="9" t="s">
        <v>76</v>
      </c>
      <c r="B8" s="14" t="s">
        <v>86</v>
      </c>
      <c r="C8" s="9">
        <v>1.82</v>
      </c>
      <c r="D8" s="9">
        <v>0.94</v>
      </c>
      <c r="E8" s="9">
        <v>1.1200000000000001</v>
      </c>
      <c r="F8" s="10">
        <f t="shared" ref="F8:F16" si="2">C8*D8*E8</f>
        <v>1.916096</v>
      </c>
      <c r="G8" s="9">
        <v>715</v>
      </c>
      <c r="H8" s="23">
        <v>3900</v>
      </c>
      <c r="I8" s="25">
        <f>H8*1.2</f>
        <v>4680</v>
      </c>
      <c r="J8" s="27">
        <f t="shared" si="1"/>
        <v>272844</v>
      </c>
      <c r="K8" s="31"/>
      <c r="L8" s="32">
        <f t="shared" si="0"/>
        <v>58.3</v>
      </c>
      <c r="M8" s="31"/>
      <c r="N8" s="30"/>
    </row>
    <row r="9" spans="1:14" ht="15.75" x14ac:dyDescent="0.25">
      <c r="A9" s="37" t="s">
        <v>81</v>
      </c>
      <c r="B9" s="14" t="s">
        <v>118</v>
      </c>
      <c r="C9" s="9">
        <v>0.52</v>
      </c>
      <c r="D9" s="9">
        <v>0.42499999999999999</v>
      </c>
      <c r="E9" s="9">
        <v>0.32</v>
      </c>
      <c r="F9" s="10">
        <f t="shared" si="2"/>
        <v>7.0720000000000005E-2</v>
      </c>
      <c r="G9" s="9">
        <v>20.5</v>
      </c>
      <c r="H9" s="23">
        <v>320</v>
      </c>
      <c r="I9" s="25">
        <f>H9*1.2</f>
        <v>384</v>
      </c>
      <c r="J9" s="27">
        <f t="shared" si="1"/>
        <v>22387.199999999997</v>
      </c>
      <c r="K9" s="31"/>
      <c r="L9" s="32">
        <f t="shared" si="0"/>
        <v>58.3</v>
      </c>
      <c r="M9" s="31"/>
      <c r="N9" s="30"/>
    </row>
    <row r="10" spans="1:14" ht="15.75" x14ac:dyDescent="0.25">
      <c r="A10" s="37" t="s">
        <v>77</v>
      </c>
      <c r="B10" s="14" t="s">
        <v>85</v>
      </c>
      <c r="C10" s="9">
        <v>1.82</v>
      </c>
      <c r="D10" s="9">
        <v>0.94</v>
      </c>
      <c r="E10" s="9">
        <v>1.1200000000000001</v>
      </c>
      <c r="F10" s="10">
        <f t="shared" si="2"/>
        <v>1.916096</v>
      </c>
      <c r="G10" s="9">
        <v>900</v>
      </c>
      <c r="H10" s="23">
        <v>4650</v>
      </c>
      <c r="I10" s="25">
        <f>H10*1.2</f>
        <v>5580</v>
      </c>
      <c r="J10" s="27">
        <f t="shared" si="1"/>
        <v>325314</v>
      </c>
      <c r="K10" s="31"/>
      <c r="L10" s="32">
        <f t="shared" si="0"/>
        <v>58.3</v>
      </c>
      <c r="M10" s="31"/>
      <c r="N10" s="30"/>
    </row>
    <row r="11" spans="1:14" ht="15.75" x14ac:dyDescent="0.25">
      <c r="A11" s="37" t="s">
        <v>78</v>
      </c>
      <c r="B11" s="14" t="s">
        <v>88</v>
      </c>
      <c r="C11" s="9">
        <v>2.08</v>
      </c>
      <c r="D11" s="9">
        <v>1.04</v>
      </c>
      <c r="E11" s="9">
        <v>1.32</v>
      </c>
      <c r="F11" s="10">
        <f t="shared" si="2"/>
        <v>2.8554240000000006</v>
      </c>
      <c r="G11" s="9">
        <v>990</v>
      </c>
      <c r="H11" s="23">
        <v>5100</v>
      </c>
      <c r="I11" s="25">
        <f>H11*1.2</f>
        <v>6120</v>
      </c>
      <c r="J11" s="27">
        <f t="shared" si="1"/>
        <v>356796</v>
      </c>
      <c r="K11" s="31"/>
      <c r="L11" s="32">
        <f t="shared" si="0"/>
        <v>58.3</v>
      </c>
      <c r="M11" s="31"/>
      <c r="N11" s="30"/>
    </row>
    <row r="12" spans="1:14" ht="15.75" x14ac:dyDescent="0.25">
      <c r="A12" s="37" t="s">
        <v>82</v>
      </c>
      <c r="B12" s="14" t="s">
        <v>118</v>
      </c>
      <c r="C12" s="9">
        <v>0.52</v>
      </c>
      <c r="D12" s="9">
        <v>0.42499999999999999</v>
      </c>
      <c r="E12" s="9">
        <v>0.32</v>
      </c>
      <c r="F12" s="10">
        <f t="shared" si="2"/>
        <v>7.0720000000000005E-2</v>
      </c>
      <c r="G12" s="9">
        <v>20.5</v>
      </c>
      <c r="H12" s="23">
        <v>325</v>
      </c>
      <c r="I12" s="25">
        <f>H12*1.2</f>
        <v>390</v>
      </c>
      <c r="J12" s="27">
        <f t="shared" si="1"/>
        <v>22737</v>
      </c>
      <c r="K12" s="31"/>
      <c r="L12" s="32">
        <f t="shared" si="0"/>
        <v>58.3</v>
      </c>
      <c r="M12" s="31"/>
      <c r="N12" s="30"/>
    </row>
    <row r="13" spans="1:14" ht="15.75" x14ac:dyDescent="0.25">
      <c r="A13" s="37" t="s">
        <v>79</v>
      </c>
      <c r="B13" s="14" t="s">
        <v>89</v>
      </c>
      <c r="C13" s="9">
        <v>2.2599999999999998</v>
      </c>
      <c r="D13" s="9">
        <v>1.04</v>
      </c>
      <c r="E13" s="9">
        <v>1.32</v>
      </c>
      <c r="F13" s="10">
        <f t="shared" si="2"/>
        <v>3.1025280000000004</v>
      </c>
      <c r="G13" s="9">
        <v>1150</v>
      </c>
      <c r="H13" s="23">
        <v>6900</v>
      </c>
      <c r="I13" s="25">
        <f>H13*1.2</f>
        <v>8280</v>
      </c>
      <c r="J13" s="27">
        <f t="shared" si="1"/>
        <v>482724</v>
      </c>
      <c r="K13" s="31"/>
      <c r="L13" s="32">
        <f t="shared" si="0"/>
        <v>58.3</v>
      </c>
      <c r="M13" s="31"/>
      <c r="N13" s="30"/>
    </row>
    <row r="14" spans="1:14" ht="15.75" x14ac:dyDescent="0.25">
      <c r="A14" s="37" t="s">
        <v>83</v>
      </c>
      <c r="B14" s="14" t="s">
        <v>118</v>
      </c>
      <c r="C14" s="9">
        <v>0.52</v>
      </c>
      <c r="D14" s="9">
        <v>0.42499999999999999</v>
      </c>
      <c r="E14" s="9">
        <v>0.32</v>
      </c>
      <c r="F14" s="10">
        <f t="shared" si="2"/>
        <v>7.0720000000000005E-2</v>
      </c>
      <c r="G14" s="9">
        <v>22.5</v>
      </c>
      <c r="H14" s="23">
        <v>420</v>
      </c>
      <c r="I14" s="25">
        <f>H14*1.2</f>
        <v>504</v>
      </c>
      <c r="J14" s="27">
        <f t="shared" si="1"/>
        <v>29383.199999999997</v>
      </c>
      <c r="K14" s="31"/>
      <c r="L14" s="32">
        <f t="shared" si="0"/>
        <v>58.3</v>
      </c>
      <c r="M14" s="31"/>
      <c r="N14" s="30"/>
    </row>
    <row r="15" spans="1:14" ht="15.75" x14ac:dyDescent="0.25">
      <c r="A15" s="37" t="s">
        <v>80</v>
      </c>
      <c r="B15" s="14" t="s">
        <v>90</v>
      </c>
      <c r="C15" s="9">
        <v>2.88</v>
      </c>
      <c r="D15" s="9">
        <v>1.1399999999999999</v>
      </c>
      <c r="E15" s="9">
        <v>1.68</v>
      </c>
      <c r="F15" s="10">
        <f t="shared" si="2"/>
        <v>5.5157759999999989</v>
      </c>
      <c r="G15" s="9">
        <v>1730</v>
      </c>
      <c r="H15" s="23">
        <v>10560</v>
      </c>
      <c r="I15" s="25">
        <f>H15*1.2</f>
        <v>12672</v>
      </c>
      <c r="J15" s="27">
        <f t="shared" si="1"/>
        <v>738777.59999999998</v>
      </c>
      <c r="K15" s="31"/>
      <c r="L15" s="32">
        <f t="shared" si="0"/>
        <v>58.3</v>
      </c>
      <c r="M15" s="31"/>
      <c r="N15" s="30"/>
    </row>
    <row r="16" spans="1:14" ht="15.75" x14ac:dyDescent="0.25">
      <c r="A16" s="37" t="s">
        <v>84</v>
      </c>
      <c r="B16" s="14" t="s">
        <v>118</v>
      </c>
      <c r="C16" s="9">
        <v>0.52</v>
      </c>
      <c r="D16" s="9">
        <v>0.42499999999999999</v>
      </c>
      <c r="E16" s="9">
        <v>0.32</v>
      </c>
      <c r="F16" s="10">
        <f t="shared" si="2"/>
        <v>7.0720000000000005E-2</v>
      </c>
      <c r="G16" s="9">
        <v>24.5</v>
      </c>
      <c r="H16" s="23">
        <v>480</v>
      </c>
      <c r="I16" s="25">
        <f>H16*1.2</f>
        <v>576</v>
      </c>
      <c r="J16" s="27">
        <f t="shared" si="1"/>
        <v>33580.799999999996</v>
      </c>
      <c r="K16" s="31"/>
      <c r="L16" s="32">
        <f t="shared" si="0"/>
        <v>58.3</v>
      </c>
      <c r="M16" s="31"/>
      <c r="N16" s="30"/>
    </row>
    <row r="17" spans="1:14" ht="15.75" x14ac:dyDescent="0.25">
      <c r="A17" s="45" t="s">
        <v>157</v>
      </c>
      <c r="B17" s="45"/>
      <c r="C17" s="6"/>
      <c r="D17" s="6"/>
      <c r="E17" s="6"/>
      <c r="F17" s="7"/>
      <c r="G17" s="6"/>
      <c r="H17" s="18"/>
      <c r="I17" s="18"/>
      <c r="J17" s="20"/>
      <c r="K17" s="31"/>
      <c r="L17" s="32">
        <f t="shared" si="0"/>
        <v>58.3</v>
      </c>
      <c r="M17" s="31"/>
      <c r="N17" s="30"/>
    </row>
    <row r="18" spans="1:14" ht="15.75" x14ac:dyDescent="0.25">
      <c r="A18" s="37" t="s">
        <v>91</v>
      </c>
      <c r="B18" s="14" t="s">
        <v>96</v>
      </c>
      <c r="C18" s="26">
        <v>2.2999999999999998</v>
      </c>
      <c r="D18" s="26">
        <v>1.08</v>
      </c>
      <c r="E18" s="9">
        <v>1.29</v>
      </c>
      <c r="F18" s="10">
        <f>C18*D18*E18</f>
        <v>3.2043599999999999</v>
      </c>
      <c r="G18" s="9">
        <v>940</v>
      </c>
      <c r="H18" s="23">
        <v>8500</v>
      </c>
      <c r="I18" s="25">
        <f>H18*1.2</f>
        <v>10200</v>
      </c>
      <c r="J18" s="27">
        <f t="shared" ref="J18:J26" si="3">I18*L18</f>
        <v>594660</v>
      </c>
      <c r="K18" s="31"/>
      <c r="L18" s="32">
        <f t="shared" si="0"/>
        <v>58.3</v>
      </c>
      <c r="M18" s="31"/>
      <c r="N18" s="30"/>
    </row>
    <row r="19" spans="1:14" ht="15.75" x14ac:dyDescent="0.25">
      <c r="A19" s="37" t="s">
        <v>92</v>
      </c>
      <c r="B19" s="14" t="s">
        <v>97</v>
      </c>
      <c r="C19" s="26">
        <v>2.2999999999999998</v>
      </c>
      <c r="D19" s="26">
        <v>1.08</v>
      </c>
      <c r="E19" s="9">
        <v>1.29</v>
      </c>
      <c r="F19" s="10">
        <f>C19*D19*E19</f>
        <v>3.2043599999999999</v>
      </c>
      <c r="G19" s="9">
        <v>940</v>
      </c>
      <c r="H19" s="23">
        <v>9300</v>
      </c>
      <c r="I19" s="25">
        <f>H19*1.2</f>
        <v>11160</v>
      </c>
      <c r="J19" s="27">
        <f t="shared" si="3"/>
        <v>650628</v>
      </c>
      <c r="K19" s="31"/>
      <c r="L19" s="32">
        <f t="shared" si="0"/>
        <v>58.3</v>
      </c>
      <c r="M19" s="31"/>
      <c r="N19" s="30"/>
    </row>
    <row r="20" spans="1:14" ht="15.75" x14ac:dyDescent="0.25">
      <c r="A20" s="37" t="s">
        <v>82</v>
      </c>
      <c r="B20" s="14" t="s">
        <v>118</v>
      </c>
      <c r="C20" s="9">
        <v>0.52</v>
      </c>
      <c r="D20" s="9">
        <v>0.42499999999999999</v>
      </c>
      <c r="E20" s="9">
        <v>0.32</v>
      </c>
      <c r="F20" s="10">
        <f t="shared" ref="F20" si="4">C20*D20*E20</f>
        <v>7.0720000000000005E-2</v>
      </c>
      <c r="G20" s="9">
        <v>20.5</v>
      </c>
      <c r="H20" s="23">
        <v>325</v>
      </c>
      <c r="I20" s="25">
        <f>H20*1.2</f>
        <v>390</v>
      </c>
      <c r="J20" s="27">
        <f t="shared" si="3"/>
        <v>22737</v>
      </c>
      <c r="K20" s="31"/>
      <c r="L20" s="32">
        <f t="shared" si="0"/>
        <v>58.3</v>
      </c>
      <c r="M20" s="31"/>
      <c r="N20" s="30"/>
    </row>
    <row r="21" spans="1:14" ht="15.75" x14ac:dyDescent="0.25">
      <c r="A21" s="37" t="s">
        <v>93</v>
      </c>
      <c r="B21" s="14" t="s">
        <v>98</v>
      </c>
      <c r="C21" s="26">
        <v>2.2999999999999998</v>
      </c>
      <c r="D21" s="26">
        <v>1.08</v>
      </c>
      <c r="E21" s="9">
        <v>1.29</v>
      </c>
      <c r="F21" s="10">
        <f>C21*D21*E21</f>
        <v>3.2043599999999999</v>
      </c>
      <c r="G21" s="9">
        <v>940</v>
      </c>
      <c r="H21" s="23">
        <v>11000</v>
      </c>
      <c r="I21" s="25">
        <f>H21*1.2</f>
        <v>13200</v>
      </c>
      <c r="J21" s="27">
        <f t="shared" si="3"/>
        <v>769560</v>
      </c>
      <c r="K21" s="31"/>
      <c r="L21" s="32">
        <f t="shared" si="0"/>
        <v>58.3</v>
      </c>
      <c r="M21" s="31"/>
      <c r="N21" s="30"/>
    </row>
    <row r="22" spans="1:14" ht="15.75" x14ac:dyDescent="0.25">
      <c r="A22" s="37" t="s">
        <v>94</v>
      </c>
      <c r="B22" s="14" t="s">
        <v>99</v>
      </c>
      <c r="C22" s="26"/>
      <c r="D22" s="26"/>
      <c r="E22" s="9"/>
      <c r="F22" s="10">
        <f>C22*D22*E22</f>
        <v>0</v>
      </c>
      <c r="G22" s="9">
        <v>1250</v>
      </c>
      <c r="H22" s="23">
        <v>12770</v>
      </c>
      <c r="I22" s="25">
        <f>H22*1.2</f>
        <v>15324</v>
      </c>
      <c r="J22" s="27">
        <f t="shared" si="3"/>
        <v>893389.2</v>
      </c>
      <c r="K22" s="31"/>
      <c r="L22" s="32">
        <f t="shared" si="0"/>
        <v>58.3</v>
      </c>
      <c r="M22" s="31"/>
      <c r="N22" s="30"/>
    </row>
    <row r="23" spans="1:14" ht="15.75" x14ac:dyDescent="0.25">
      <c r="A23" s="37" t="s">
        <v>95</v>
      </c>
      <c r="B23" s="14" t="s">
        <v>100</v>
      </c>
      <c r="C23" s="26">
        <v>2.92</v>
      </c>
      <c r="D23" s="26">
        <v>1.1399999999999999</v>
      </c>
      <c r="E23" s="9">
        <v>1.9</v>
      </c>
      <c r="F23" s="10">
        <f>C23*D23*E23</f>
        <v>6.3247199999999992</v>
      </c>
      <c r="G23" s="9">
        <v>1350</v>
      </c>
      <c r="H23" s="23">
        <v>14670</v>
      </c>
      <c r="I23" s="25">
        <f>H23*1.2</f>
        <v>17604</v>
      </c>
      <c r="J23" s="27">
        <f t="shared" si="3"/>
        <v>1026313.2</v>
      </c>
      <c r="K23" s="31"/>
      <c r="L23" s="32">
        <f t="shared" si="0"/>
        <v>58.3</v>
      </c>
      <c r="M23" s="31"/>
      <c r="N23" s="30"/>
    </row>
    <row r="24" spans="1:14" ht="15.75" x14ac:dyDescent="0.25">
      <c r="A24" s="37" t="s">
        <v>84</v>
      </c>
      <c r="B24" s="14" t="s">
        <v>118</v>
      </c>
      <c r="C24" s="9">
        <v>0.52</v>
      </c>
      <c r="D24" s="9">
        <v>0.42499999999999999</v>
      </c>
      <c r="E24" s="9">
        <v>0.32</v>
      </c>
      <c r="F24" s="10">
        <f t="shared" ref="F24" si="5">C24*D24*E24</f>
        <v>7.0720000000000005E-2</v>
      </c>
      <c r="G24" s="9">
        <v>24.5</v>
      </c>
      <c r="H24" s="23">
        <v>480</v>
      </c>
      <c r="I24" s="25">
        <f>H24*1.2</f>
        <v>576</v>
      </c>
      <c r="J24" s="27">
        <f t="shared" si="3"/>
        <v>33580.799999999996</v>
      </c>
      <c r="K24" s="31"/>
      <c r="L24" s="32">
        <f t="shared" si="0"/>
        <v>58.3</v>
      </c>
      <c r="M24" s="31"/>
      <c r="N24" s="30"/>
    </row>
    <row r="25" spans="1:14" ht="15.75" x14ac:dyDescent="0.25">
      <c r="A25" s="37" t="s">
        <v>103</v>
      </c>
      <c r="B25" s="14" t="s">
        <v>105</v>
      </c>
      <c r="C25" s="8">
        <v>3.52</v>
      </c>
      <c r="D25" s="8">
        <v>1.33</v>
      </c>
      <c r="E25" s="9">
        <v>2</v>
      </c>
      <c r="F25" s="10">
        <f>C25*D25*E25</f>
        <v>9.3632000000000009</v>
      </c>
      <c r="G25" s="9">
        <v>3000</v>
      </c>
      <c r="H25" s="23">
        <v>26200</v>
      </c>
      <c r="I25" s="25">
        <f>H25*1.2</f>
        <v>31440</v>
      </c>
      <c r="J25" s="27">
        <f t="shared" si="3"/>
        <v>1832952</v>
      </c>
      <c r="K25" s="31"/>
      <c r="L25" s="32">
        <f t="shared" si="0"/>
        <v>58.3</v>
      </c>
      <c r="M25" s="31"/>
      <c r="N25" s="30"/>
    </row>
    <row r="26" spans="1:14" ht="15.75" x14ac:dyDescent="0.25">
      <c r="A26" s="37" t="s">
        <v>104</v>
      </c>
      <c r="B26" s="14" t="s">
        <v>106</v>
      </c>
      <c r="C26" s="8">
        <v>4.82</v>
      </c>
      <c r="D26" s="8">
        <v>1.38</v>
      </c>
      <c r="E26" s="9">
        <v>2.54</v>
      </c>
      <c r="F26" s="10">
        <f>C26*D26*E26</f>
        <v>16.895064000000001</v>
      </c>
      <c r="G26" s="9">
        <v>3650</v>
      </c>
      <c r="H26" s="23">
        <v>31850</v>
      </c>
      <c r="I26" s="25">
        <f>H26*1.2</f>
        <v>38220</v>
      </c>
      <c r="J26" s="27">
        <f t="shared" si="3"/>
        <v>2228226</v>
      </c>
      <c r="K26" s="31"/>
      <c r="L26" s="32">
        <f t="shared" si="0"/>
        <v>58.3</v>
      </c>
      <c r="M26" s="31"/>
      <c r="N26" s="30"/>
    </row>
    <row r="27" spans="1:14" ht="15.75" x14ac:dyDescent="0.25">
      <c r="A27" s="45" t="s">
        <v>158</v>
      </c>
      <c r="B27" s="45"/>
      <c r="C27" s="6"/>
      <c r="D27" s="6"/>
      <c r="E27" s="6"/>
      <c r="F27" s="7"/>
      <c r="G27" s="6"/>
      <c r="H27" s="18"/>
      <c r="I27" s="18"/>
      <c r="J27" s="20"/>
      <c r="K27" s="31"/>
      <c r="L27" s="32">
        <f t="shared" si="0"/>
        <v>58.3</v>
      </c>
      <c r="M27" s="31"/>
      <c r="N27" s="30"/>
    </row>
    <row r="28" spans="1:14" ht="15.75" x14ac:dyDescent="0.25">
      <c r="A28" s="37" t="s">
        <v>101</v>
      </c>
      <c r="B28" s="14" t="s">
        <v>102</v>
      </c>
      <c r="C28" s="9">
        <v>2.2999999999999998</v>
      </c>
      <c r="D28" s="9">
        <v>1.1399999999999999</v>
      </c>
      <c r="E28" s="9">
        <v>1.64</v>
      </c>
      <c r="F28" s="10">
        <f>C28*D28*E28</f>
        <v>4.3000799999999986</v>
      </c>
      <c r="G28" s="9">
        <v>1350</v>
      </c>
      <c r="H28" s="23">
        <v>11000</v>
      </c>
      <c r="I28" s="25">
        <f>H28*1.2</f>
        <v>13200</v>
      </c>
      <c r="J28" s="27">
        <f>I28*L28</f>
        <v>769560</v>
      </c>
      <c r="K28" s="31"/>
      <c r="L28" s="32">
        <f>L25</f>
        <v>58.3</v>
      </c>
      <c r="M28" s="31"/>
      <c r="N28" s="30"/>
    </row>
  </sheetData>
  <mergeCells count="8">
    <mergeCell ref="A6:B6"/>
    <mergeCell ref="A17:B17"/>
    <mergeCell ref="A27:B27"/>
    <mergeCell ref="A1:J1"/>
    <mergeCell ref="I5:J5"/>
    <mergeCell ref="A2:J2"/>
    <mergeCell ref="A3:J3"/>
    <mergeCell ref="A4:J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="80" zoomScaleNormal="80" workbookViewId="0">
      <selection activeCell="A4" sqref="A4"/>
    </sheetView>
  </sheetViews>
  <sheetFormatPr defaultRowHeight="15" x14ac:dyDescent="0.25"/>
  <cols>
    <col min="1" max="1" width="23.140625" style="1" customWidth="1"/>
    <col min="2" max="2" width="97" style="1" customWidth="1"/>
    <col min="3" max="3" width="7.42578125" style="1" hidden="1" customWidth="1"/>
    <col min="4" max="4" width="8" style="1" hidden="1" customWidth="1"/>
    <col min="5" max="5" width="8.7109375" style="1" hidden="1" customWidth="1"/>
    <col min="6" max="6" width="8" style="2" customWidth="1"/>
    <col min="7" max="7" width="10" style="1" customWidth="1"/>
    <col min="8" max="8" width="10.85546875" style="19" hidden="1" customWidth="1"/>
    <col min="9" max="9" width="15.85546875" style="19" hidden="1" customWidth="1"/>
    <col min="10" max="10" width="11.85546875" style="19" hidden="1" customWidth="1"/>
    <col min="11" max="12" width="10.5703125" style="19" hidden="1" customWidth="1"/>
    <col min="13" max="13" width="13.140625" style="21" customWidth="1"/>
    <col min="17" max="17" width="8.7109375" style="5" hidden="1" customWidth="1"/>
  </cols>
  <sheetData>
    <row r="1" spans="1:19" ht="46.5" customHeight="1" x14ac:dyDescent="0.25">
      <c r="A1" s="51" t="s">
        <v>163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4"/>
      <c r="O1" s="4"/>
      <c r="P1" s="4"/>
      <c r="Q1" s="3">
        <f>Генераторы!Q1</f>
        <v>58.3</v>
      </c>
      <c r="R1" s="4"/>
    </row>
    <row r="2" spans="1:19" ht="192" customHeight="1" x14ac:dyDescent="0.25">
      <c r="A2" s="6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"/>
      <c r="O2" s="4"/>
      <c r="P2" s="4"/>
      <c r="Q2" s="3"/>
      <c r="R2" s="4"/>
    </row>
    <row r="3" spans="1:19" ht="23.25" customHeight="1" x14ac:dyDescent="0.25">
      <c r="A3" s="66" t="s">
        <v>164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4"/>
      <c r="O3" s="4"/>
      <c r="P3" s="4"/>
      <c r="Q3" s="3"/>
      <c r="R3" s="4"/>
    </row>
    <row r="4" spans="1:19" ht="17.25" customHeight="1" x14ac:dyDescent="0.25">
      <c r="A4" s="6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4"/>
      <c r="O4" s="4"/>
      <c r="P4" s="4"/>
      <c r="Q4" s="3"/>
      <c r="R4" s="4"/>
    </row>
    <row r="5" spans="1:19" ht="43.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7" t="s">
        <v>5</v>
      </c>
      <c r="G5" s="16" t="s">
        <v>8</v>
      </c>
      <c r="H5" s="40" t="s">
        <v>72</v>
      </c>
      <c r="I5" s="41" t="s">
        <v>73</v>
      </c>
      <c r="J5" s="41" t="s">
        <v>74</v>
      </c>
      <c r="K5" s="39" t="s">
        <v>6</v>
      </c>
      <c r="L5" s="43" t="s">
        <v>160</v>
      </c>
      <c r="M5" s="46"/>
      <c r="N5" s="31"/>
      <c r="O5" s="31"/>
      <c r="P5" s="31"/>
      <c r="Q5" s="32">
        <f>Q1</f>
        <v>58.3</v>
      </c>
      <c r="R5" s="31"/>
      <c r="S5" s="30"/>
    </row>
    <row r="6" spans="1:19" ht="15.75" x14ac:dyDescent="0.25">
      <c r="A6" s="42" t="s">
        <v>110</v>
      </c>
      <c r="B6" s="42"/>
      <c r="C6" s="6"/>
      <c r="D6" s="6"/>
      <c r="E6" s="6"/>
      <c r="F6" s="7"/>
      <c r="G6" s="6"/>
      <c r="H6" s="18"/>
      <c r="I6" s="18"/>
      <c r="J6" s="18"/>
      <c r="K6" s="18"/>
      <c r="L6" s="18"/>
      <c r="M6" s="20"/>
      <c r="N6" s="31"/>
      <c r="O6" s="31"/>
      <c r="P6" s="31"/>
      <c r="Q6" s="32">
        <f t="shared" ref="Q6:Q16" si="0">Q5</f>
        <v>58.3</v>
      </c>
      <c r="R6" s="31"/>
      <c r="S6" s="30"/>
    </row>
    <row r="7" spans="1:19" ht="15.75" x14ac:dyDescent="0.25">
      <c r="A7" s="9" t="s">
        <v>107</v>
      </c>
      <c r="B7" s="14" t="s">
        <v>119</v>
      </c>
      <c r="C7" s="9">
        <v>0.48499999999999999</v>
      </c>
      <c r="D7" s="9">
        <v>0.39500000000000002</v>
      </c>
      <c r="E7" s="9">
        <v>0.45</v>
      </c>
      <c r="F7" s="10">
        <f>C7*D7*E7</f>
        <v>8.6208750000000001E-2</v>
      </c>
      <c r="G7" s="9">
        <v>26.5</v>
      </c>
      <c r="H7" s="23">
        <f>K7*0.87</f>
        <v>128.94876215999997</v>
      </c>
      <c r="I7" s="23">
        <f>K7*0.93</f>
        <v>137.84178023999999</v>
      </c>
      <c r="J7" s="23">
        <f>K7*0.97</f>
        <v>143.77045895999998</v>
      </c>
      <c r="K7" s="33">
        <v>148.21696799999998</v>
      </c>
      <c r="L7" s="25">
        <f>K7*1.25</f>
        <v>185.27120999999997</v>
      </c>
      <c r="M7" s="27">
        <f>L7*Q7</f>
        <v>10801.311542999998</v>
      </c>
      <c r="N7" s="31"/>
      <c r="O7" s="31"/>
      <c r="P7" s="31"/>
      <c r="Q7" s="32">
        <f t="shared" si="0"/>
        <v>58.3</v>
      </c>
      <c r="R7" s="31"/>
      <c r="S7" s="30"/>
    </row>
    <row r="8" spans="1:19" ht="15.75" x14ac:dyDescent="0.25">
      <c r="A8" s="9" t="s">
        <v>108</v>
      </c>
      <c r="B8" s="14" t="s">
        <v>120</v>
      </c>
      <c r="C8" s="9">
        <v>0.51500000000000001</v>
      </c>
      <c r="D8" s="9">
        <v>0.39200000000000002</v>
      </c>
      <c r="E8" s="9">
        <v>0.45200000000000001</v>
      </c>
      <c r="F8" s="10">
        <f t="shared" ref="F8:F12" si="1">C8*D8*E8</f>
        <v>9.1249759999999999E-2</v>
      </c>
      <c r="G8" s="9">
        <v>28.6</v>
      </c>
      <c r="H8" s="23">
        <f t="shared" ref="H8:H12" si="2">K8*0.87</f>
        <v>143.10167507999998</v>
      </c>
      <c r="I8" s="23">
        <f t="shared" ref="I8:I12" si="3">K8*0.93</f>
        <v>152.97075612</v>
      </c>
      <c r="J8" s="23">
        <f t="shared" ref="J8:J12" si="4">K8*0.97</f>
        <v>159.55014347999997</v>
      </c>
      <c r="K8" s="33">
        <v>164.48468399999999</v>
      </c>
      <c r="L8" s="25">
        <f>K8*1.25</f>
        <v>205.60585499999999</v>
      </c>
      <c r="M8" s="27">
        <f t="shared" ref="M8:M12" si="5">L8*Q8</f>
        <v>11986.821346499999</v>
      </c>
      <c r="N8" s="31"/>
      <c r="O8" s="31"/>
      <c r="P8" s="31"/>
      <c r="Q8" s="32">
        <f t="shared" si="0"/>
        <v>58.3</v>
      </c>
      <c r="R8" s="31"/>
      <c r="S8" s="30"/>
    </row>
    <row r="9" spans="1:19" ht="15.75" x14ac:dyDescent="0.25">
      <c r="A9" s="9" t="s">
        <v>109</v>
      </c>
      <c r="B9" s="14" t="s">
        <v>121</v>
      </c>
      <c r="C9" s="9">
        <v>0.63500000000000001</v>
      </c>
      <c r="D9" s="9">
        <v>0.46500000000000002</v>
      </c>
      <c r="E9" s="9">
        <v>0.57999999999999996</v>
      </c>
      <c r="F9" s="10">
        <f t="shared" si="1"/>
        <v>0.17125949999999998</v>
      </c>
      <c r="G9" s="9">
        <v>47.5</v>
      </c>
      <c r="H9" s="23">
        <f t="shared" si="2"/>
        <v>271.78834625999997</v>
      </c>
      <c r="I9" s="23">
        <f t="shared" si="3"/>
        <v>290.53237013999995</v>
      </c>
      <c r="J9" s="23">
        <f>K9*0.97</f>
        <v>303.02838605999995</v>
      </c>
      <c r="K9" s="33">
        <v>312.40039799999994</v>
      </c>
      <c r="L9" s="25">
        <f>K9*1.25</f>
        <v>390.50049749999994</v>
      </c>
      <c r="M9" s="27">
        <f t="shared" si="5"/>
        <v>22766.179004249996</v>
      </c>
      <c r="N9" s="31"/>
      <c r="O9" s="31"/>
      <c r="P9" s="31"/>
      <c r="Q9" s="32">
        <f t="shared" si="0"/>
        <v>58.3</v>
      </c>
      <c r="R9" s="31"/>
      <c r="S9" s="30"/>
    </row>
    <row r="10" spans="1:19" ht="15.75" x14ac:dyDescent="0.25">
      <c r="A10" s="42" t="s">
        <v>111</v>
      </c>
      <c r="B10" s="42"/>
      <c r="C10" s="6"/>
      <c r="D10" s="6"/>
      <c r="E10" s="6"/>
      <c r="F10" s="7"/>
      <c r="G10" s="6"/>
      <c r="H10" s="18"/>
      <c r="I10" s="18"/>
      <c r="J10" s="18"/>
      <c r="K10" s="18"/>
      <c r="L10" s="18"/>
      <c r="M10" s="20"/>
      <c r="N10" s="31"/>
      <c r="O10" s="31"/>
      <c r="P10" s="31"/>
      <c r="Q10" s="32">
        <f>Q9</f>
        <v>58.3</v>
      </c>
      <c r="R10" s="31"/>
      <c r="S10" s="30"/>
    </row>
    <row r="11" spans="1:19" ht="15.75" x14ac:dyDescent="0.25">
      <c r="A11" s="37" t="s">
        <v>112</v>
      </c>
      <c r="B11" s="14" t="s">
        <v>122</v>
      </c>
      <c r="C11" s="9">
        <v>0.56999999999999995</v>
      </c>
      <c r="D11" s="9">
        <v>0.47</v>
      </c>
      <c r="E11" s="9">
        <v>0.73</v>
      </c>
      <c r="F11" s="10">
        <f t="shared" si="1"/>
        <v>0.19556699999999996</v>
      </c>
      <c r="G11" s="9">
        <v>55</v>
      </c>
      <c r="H11" s="23">
        <f t="shared" si="2"/>
        <v>346.92983022600004</v>
      </c>
      <c r="I11" s="23">
        <f t="shared" si="3"/>
        <v>370.85602541400004</v>
      </c>
      <c r="J11" s="23">
        <f t="shared" si="4"/>
        <v>386.80682220599999</v>
      </c>
      <c r="K11" s="33">
        <v>398.76991980000003</v>
      </c>
      <c r="L11" s="25">
        <f>K11*1.25</f>
        <v>498.46239975000003</v>
      </c>
      <c r="M11" s="27">
        <f t="shared" si="5"/>
        <v>29060.357905425</v>
      </c>
      <c r="N11" s="31"/>
      <c r="O11" s="31"/>
      <c r="P11" s="31"/>
      <c r="Q11" s="32">
        <f t="shared" si="0"/>
        <v>58.3</v>
      </c>
      <c r="R11" s="31"/>
      <c r="S11" s="30"/>
    </row>
    <row r="12" spans="1:19" ht="15.75" x14ac:dyDescent="0.25">
      <c r="A12" s="37" t="s">
        <v>113</v>
      </c>
      <c r="B12" s="14" t="s">
        <v>123</v>
      </c>
      <c r="C12" s="9">
        <v>0.66500000000000004</v>
      </c>
      <c r="D12" s="9">
        <v>0.5</v>
      </c>
      <c r="E12" s="9">
        <v>0.745</v>
      </c>
      <c r="F12" s="10">
        <f t="shared" si="1"/>
        <v>0.2477125</v>
      </c>
      <c r="G12" s="9">
        <v>72</v>
      </c>
      <c r="H12" s="23">
        <f t="shared" si="2"/>
        <v>434.86135401599995</v>
      </c>
      <c r="I12" s="23">
        <f t="shared" si="3"/>
        <v>464.85179222399995</v>
      </c>
      <c r="J12" s="23">
        <f t="shared" si="4"/>
        <v>484.84541769599991</v>
      </c>
      <c r="K12" s="33">
        <v>499.84063679999991</v>
      </c>
      <c r="L12" s="25">
        <f>K12*1.25</f>
        <v>624.80079599999988</v>
      </c>
      <c r="M12" s="27">
        <f t="shared" si="5"/>
        <v>36425.886406799989</v>
      </c>
      <c r="N12" s="31"/>
      <c r="O12" s="31"/>
      <c r="P12" s="31"/>
      <c r="Q12" s="32">
        <f t="shared" si="0"/>
        <v>58.3</v>
      </c>
      <c r="R12" s="31"/>
      <c r="S12" s="30"/>
    </row>
    <row r="13" spans="1:19" ht="15.75" x14ac:dyDescent="0.25">
      <c r="A13" s="45" t="s">
        <v>114</v>
      </c>
      <c r="B13" s="45"/>
      <c r="C13" s="6"/>
      <c r="D13" s="6"/>
      <c r="E13" s="6"/>
      <c r="F13" s="7"/>
      <c r="G13" s="6"/>
      <c r="H13" s="18"/>
      <c r="I13" s="18"/>
      <c r="J13" s="18"/>
      <c r="K13" s="18"/>
      <c r="L13" s="18"/>
      <c r="M13" s="20"/>
      <c r="N13" s="31"/>
      <c r="O13" s="31"/>
      <c r="P13" s="31"/>
      <c r="Q13" s="32">
        <f>Q12</f>
        <v>58.3</v>
      </c>
      <c r="R13" s="31"/>
      <c r="S13" s="30"/>
    </row>
    <row r="14" spans="1:19" ht="15.75" x14ac:dyDescent="0.25">
      <c r="A14" s="37" t="s">
        <v>116</v>
      </c>
      <c r="B14" s="14" t="s">
        <v>125</v>
      </c>
      <c r="C14" s="9">
        <v>0.57999999999999996</v>
      </c>
      <c r="D14" s="9">
        <v>0.47</v>
      </c>
      <c r="E14" s="9">
        <v>0.46500000000000002</v>
      </c>
      <c r="F14" s="10">
        <f>C14*D14*E14</f>
        <v>0.12675899999999998</v>
      </c>
      <c r="G14" s="9">
        <v>41</v>
      </c>
      <c r="H14" s="23">
        <f>K14*0.87</f>
        <v>255.80079648</v>
      </c>
      <c r="I14" s="23">
        <f>K14*0.93</f>
        <v>273.44223072000005</v>
      </c>
      <c r="J14" s="23">
        <f>K14*0.97</f>
        <v>285.20318688000003</v>
      </c>
      <c r="K14" s="19">
        <v>294.02390400000002</v>
      </c>
      <c r="L14" s="25">
        <f>K14*1.25</f>
        <v>367.52988000000005</v>
      </c>
      <c r="M14" s="27">
        <f>L14*Q14</f>
        <v>21426.992004000003</v>
      </c>
      <c r="N14" s="31"/>
      <c r="O14" s="31"/>
      <c r="P14" s="31"/>
      <c r="Q14" s="32">
        <f t="shared" si="0"/>
        <v>58.3</v>
      </c>
      <c r="R14" s="31"/>
      <c r="S14" s="30"/>
    </row>
    <row r="15" spans="1:19" ht="15.75" x14ac:dyDescent="0.25">
      <c r="A15" s="45" t="s">
        <v>115</v>
      </c>
      <c r="B15" s="45"/>
      <c r="C15" s="6"/>
      <c r="D15" s="6"/>
      <c r="E15" s="6"/>
      <c r="F15" s="7"/>
      <c r="G15" s="6"/>
      <c r="H15" s="18"/>
      <c r="I15" s="18"/>
      <c r="J15" s="18"/>
      <c r="K15" s="18"/>
      <c r="L15" s="18"/>
      <c r="M15" s="20"/>
      <c r="N15" s="31"/>
      <c r="O15" s="31"/>
      <c r="P15" s="31"/>
      <c r="Q15" s="32">
        <f>Q14</f>
        <v>58.3</v>
      </c>
      <c r="R15" s="31"/>
      <c r="S15" s="30"/>
    </row>
    <row r="16" spans="1:19" ht="15.75" x14ac:dyDescent="0.25">
      <c r="A16" s="37" t="s">
        <v>117</v>
      </c>
      <c r="B16" s="14" t="s">
        <v>124</v>
      </c>
      <c r="C16" s="9">
        <v>0.57999999999999996</v>
      </c>
      <c r="D16" s="9">
        <v>0.47</v>
      </c>
      <c r="E16" s="9">
        <v>0.63</v>
      </c>
      <c r="F16" s="10">
        <f>C16*D16*E16</f>
        <v>0.17173799999999997</v>
      </c>
      <c r="G16" s="9">
        <v>51</v>
      </c>
      <c r="H16" s="23">
        <f t="shared" ref="H16" si="6">K16*0.87</f>
        <v>367.71364493999994</v>
      </c>
      <c r="I16" s="23">
        <f t="shared" ref="I16" si="7">K16*0.93</f>
        <v>393.07320665999998</v>
      </c>
      <c r="J16" s="23">
        <f t="shared" ref="J16" si="8">K16*0.97</f>
        <v>409.97958113999994</v>
      </c>
      <c r="K16" s="33">
        <v>422.65936199999993</v>
      </c>
      <c r="L16" s="25">
        <f>K16*1.25</f>
        <v>528.32420249999996</v>
      </c>
      <c r="M16" s="27">
        <f t="shared" ref="M16" si="9">L16*Q16</f>
        <v>30801.301005749996</v>
      </c>
      <c r="N16" s="31"/>
      <c r="O16" s="31"/>
      <c r="P16" s="31"/>
      <c r="Q16" s="32">
        <f t="shared" si="0"/>
        <v>58.3</v>
      </c>
      <c r="R16" s="31"/>
      <c r="S16" s="30"/>
    </row>
    <row r="17" spans="14:19" x14ac:dyDescent="0.25">
      <c r="N17" s="30"/>
      <c r="O17" s="30"/>
      <c r="P17" s="30"/>
      <c r="Q17" s="34"/>
      <c r="R17" s="30"/>
      <c r="S17" s="30"/>
    </row>
  </sheetData>
  <mergeCells count="8">
    <mergeCell ref="A6:B6"/>
    <mergeCell ref="A13:B13"/>
    <mergeCell ref="A10:B10"/>
    <mergeCell ref="A15:B15"/>
    <mergeCell ref="A1:M1"/>
    <mergeCell ref="L5:M5"/>
    <mergeCell ref="A3:M3"/>
    <mergeCell ref="A2:M2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="80" zoomScaleNormal="80" workbookViewId="0">
      <selection activeCell="F11" sqref="F11"/>
    </sheetView>
  </sheetViews>
  <sheetFormatPr defaultRowHeight="15" x14ac:dyDescent="0.25"/>
  <cols>
    <col min="1" max="1" width="22.140625" style="1" customWidth="1"/>
    <col min="2" max="2" width="66" style="1" customWidth="1"/>
    <col min="3" max="3" width="7.42578125" style="1" hidden="1" customWidth="1"/>
    <col min="4" max="4" width="8" style="1" hidden="1" customWidth="1"/>
    <col min="5" max="5" width="9" style="1" hidden="1" customWidth="1"/>
    <col min="6" max="6" width="11.42578125" style="2" customWidth="1"/>
    <col min="7" max="7" width="14.7109375" style="1" customWidth="1"/>
    <col min="8" max="8" width="10.85546875" style="19" hidden="1" customWidth="1"/>
    <col min="9" max="9" width="15.85546875" style="19" hidden="1" customWidth="1"/>
    <col min="10" max="10" width="11.85546875" style="19" hidden="1" customWidth="1"/>
    <col min="11" max="12" width="10.5703125" style="19" hidden="1" customWidth="1"/>
    <col min="13" max="13" width="22.7109375" style="21" customWidth="1"/>
    <col min="17" max="17" width="8.7109375" style="5" hidden="1" customWidth="1"/>
  </cols>
  <sheetData>
    <row r="1" spans="1:17" ht="51" customHeight="1" x14ac:dyDescent="0.25">
      <c r="A1" s="49" t="s">
        <v>162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8"/>
      <c r="O1" s="28"/>
      <c r="P1" s="28"/>
      <c r="Q1" s="3">
        <f>Генераторы!Q1</f>
        <v>58.3</v>
      </c>
    </row>
    <row r="2" spans="1:17" ht="192" customHeigh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62"/>
      <c r="N2" s="28"/>
      <c r="O2" s="28"/>
      <c r="P2" s="28"/>
      <c r="Q2" s="3"/>
    </row>
    <row r="3" spans="1:17" ht="21.75" customHeight="1" x14ac:dyDescent="0.25">
      <c r="A3" s="69" t="s">
        <v>164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28"/>
      <c r="O3" s="28"/>
      <c r="P3" s="28"/>
      <c r="Q3" s="3"/>
    </row>
    <row r="4" spans="1:17" ht="17.25" customHeight="1" x14ac:dyDescent="0.25">
      <c r="A4" s="5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28"/>
      <c r="O4" s="28"/>
      <c r="P4" s="28"/>
      <c r="Q4" s="3"/>
    </row>
    <row r="5" spans="1:17" ht="40.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7" t="s">
        <v>5</v>
      </c>
      <c r="G5" s="16" t="s">
        <v>8</v>
      </c>
      <c r="H5" s="40" t="s">
        <v>72</v>
      </c>
      <c r="I5" s="41" t="s">
        <v>73</v>
      </c>
      <c r="J5" s="41" t="s">
        <v>74</v>
      </c>
      <c r="K5" s="39" t="s">
        <v>6</v>
      </c>
      <c r="L5" s="43" t="s">
        <v>160</v>
      </c>
      <c r="M5" s="46"/>
      <c r="N5" s="31"/>
      <c r="O5" s="31"/>
      <c r="P5" s="31"/>
      <c r="Q5" s="22">
        <f>Q1</f>
        <v>58.3</v>
      </c>
    </row>
    <row r="6" spans="1:17" ht="15.75" x14ac:dyDescent="0.25">
      <c r="A6" s="42" t="s">
        <v>133</v>
      </c>
      <c r="B6" s="42"/>
      <c r="C6" s="6"/>
      <c r="D6" s="6"/>
      <c r="E6" s="6"/>
      <c r="F6" s="7"/>
      <c r="G6" s="6"/>
      <c r="H6" s="18"/>
      <c r="I6" s="18"/>
      <c r="J6" s="18"/>
      <c r="K6" s="18"/>
      <c r="L6" s="18"/>
      <c r="M6" s="20"/>
      <c r="N6" s="31"/>
      <c r="O6" s="31"/>
      <c r="P6" s="31"/>
      <c r="Q6" s="22">
        <f t="shared" ref="Q6:Q9" si="0">Q5</f>
        <v>58.3</v>
      </c>
    </row>
    <row r="7" spans="1:17" ht="15.75" x14ac:dyDescent="0.25">
      <c r="A7" s="9" t="s">
        <v>126</v>
      </c>
      <c r="B7" s="14" t="s">
        <v>127</v>
      </c>
      <c r="C7" s="9">
        <v>0.36</v>
      </c>
      <c r="D7" s="9">
        <v>0.34</v>
      </c>
      <c r="E7" s="9">
        <v>0.35</v>
      </c>
      <c r="F7" s="10">
        <f>C7*D7*E7</f>
        <v>4.2840000000000003E-2</v>
      </c>
      <c r="G7" s="9">
        <v>14.7</v>
      </c>
      <c r="H7" s="23">
        <f>K7*0.87</f>
        <v>69.934373711999996</v>
      </c>
      <c r="I7" s="23">
        <f>K7*0.93</f>
        <v>74.757433968000001</v>
      </c>
      <c r="J7" s="23">
        <f>K7*0.97</f>
        <v>77.972807472</v>
      </c>
      <c r="K7" s="33">
        <v>80.384337599999995</v>
      </c>
      <c r="L7" s="25">
        <f>K7*1.25</f>
        <v>100.48042199999999</v>
      </c>
      <c r="M7" s="27">
        <f>L7*Q7</f>
        <v>5858.008602599999</v>
      </c>
      <c r="N7" s="31"/>
      <c r="O7" s="31"/>
      <c r="P7" s="31"/>
      <c r="Q7" s="22">
        <f t="shared" si="0"/>
        <v>58.3</v>
      </c>
    </row>
    <row r="8" spans="1:17" ht="15.75" x14ac:dyDescent="0.25">
      <c r="A8" s="9" t="s">
        <v>130</v>
      </c>
      <c r="B8" s="14" t="s">
        <v>128</v>
      </c>
      <c r="C8" s="9">
        <v>0.36</v>
      </c>
      <c r="D8" s="9">
        <v>0.34</v>
      </c>
      <c r="E8" s="9">
        <v>0.35</v>
      </c>
      <c r="F8" s="10">
        <f t="shared" ref="F8:F9" si="1">C8*D8*E8</f>
        <v>4.2840000000000003E-2</v>
      </c>
      <c r="G8" s="9">
        <v>14.7</v>
      </c>
      <c r="H8" s="23">
        <f t="shared" ref="H8:H10" si="2">K8*0.87</f>
        <v>73.187135279999993</v>
      </c>
      <c r="I8" s="23">
        <f t="shared" ref="I8:I10" si="3">K8*0.93</f>
        <v>78.234523920000001</v>
      </c>
      <c r="J8" s="23">
        <f t="shared" ref="J8:J10" si="4">K8*0.97</f>
        <v>81.599449679999992</v>
      </c>
      <c r="K8" s="33">
        <v>84.123143999999996</v>
      </c>
      <c r="L8" s="25">
        <f>K8*1.25</f>
        <v>105.15393</v>
      </c>
      <c r="M8" s="27">
        <f t="shared" ref="M8:M10" si="5">L8*Q8</f>
        <v>6130.4741189999995</v>
      </c>
      <c r="N8" s="31"/>
      <c r="O8" s="31"/>
      <c r="P8" s="31"/>
      <c r="Q8" s="22">
        <f t="shared" si="0"/>
        <v>58.3</v>
      </c>
    </row>
    <row r="9" spans="1:17" ht="15.75" x14ac:dyDescent="0.25">
      <c r="A9" s="9" t="s">
        <v>131</v>
      </c>
      <c r="B9" s="14" t="s">
        <v>129</v>
      </c>
      <c r="C9" s="9">
        <v>0.48199999999999998</v>
      </c>
      <c r="D9" s="9">
        <v>0.46800000000000003</v>
      </c>
      <c r="E9" s="9">
        <v>0.49199999999999999</v>
      </c>
      <c r="F9" s="10">
        <f t="shared" si="1"/>
        <v>0.110983392</v>
      </c>
      <c r="G9" s="9">
        <v>33.200000000000003</v>
      </c>
      <c r="H9" s="23">
        <f t="shared" si="2"/>
        <v>182.15464780800002</v>
      </c>
      <c r="I9" s="23">
        <f t="shared" si="3"/>
        <v>194.71703731200003</v>
      </c>
      <c r="J9" s="23">
        <f t="shared" si="4"/>
        <v>203.09196364800002</v>
      </c>
      <c r="K9" s="33">
        <v>209.37315840000002</v>
      </c>
      <c r="L9" s="25">
        <f>K9*1.25</f>
        <v>261.71644800000001</v>
      </c>
      <c r="M9" s="27">
        <f t="shared" si="5"/>
        <v>15258.0689184</v>
      </c>
      <c r="N9" s="31"/>
      <c r="O9" s="31"/>
      <c r="P9" s="31"/>
      <c r="Q9" s="22">
        <f t="shared" si="0"/>
        <v>58.3</v>
      </c>
    </row>
    <row r="10" spans="1:17" ht="15.75" x14ac:dyDescent="0.25">
      <c r="A10" s="9" t="s">
        <v>132</v>
      </c>
      <c r="B10" s="14" t="s">
        <v>134</v>
      </c>
      <c r="C10" s="9">
        <v>0.48</v>
      </c>
      <c r="D10" s="9">
        <v>0.46600000000000003</v>
      </c>
      <c r="E10" s="9">
        <v>0.49</v>
      </c>
      <c r="F10" s="10">
        <f t="shared" ref="F10" si="6">C10*D10*E10</f>
        <v>0.10960320000000001</v>
      </c>
      <c r="G10" s="9">
        <v>33</v>
      </c>
      <c r="H10" s="23">
        <f t="shared" si="2"/>
        <v>207.52618803840002</v>
      </c>
      <c r="I10" s="23">
        <f t="shared" si="3"/>
        <v>221.83833893760001</v>
      </c>
      <c r="J10" s="23">
        <f t="shared" si="4"/>
        <v>231.37977287040002</v>
      </c>
      <c r="K10" s="33">
        <v>238.53584832000001</v>
      </c>
      <c r="L10" s="25">
        <f>K10*1.25</f>
        <v>298.16981040000002</v>
      </c>
      <c r="M10" s="27">
        <f t="shared" si="5"/>
        <v>17383.299946319999</v>
      </c>
      <c r="N10" s="31"/>
      <c r="O10" s="31"/>
      <c r="P10" s="31"/>
      <c r="Q10" s="22">
        <f>Q9</f>
        <v>58.3</v>
      </c>
    </row>
    <row r="11" spans="1:17" x14ac:dyDescent="0.25">
      <c r="N11" s="30"/>
      <c r="O11" s="30"/>
      <c r="P11" s="30"/>
    </row>
  </sheetData>
  <mergeCells count="5">
    <mergeCell ref="A6:B6"/>
    <mergeCell ref="A1:M1"/>
    <mergeCell ref="L5:M5"/>
    <mergeCell ref="A3:M3"/>
    <mergeCell ref="A2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="80" zoomScaleNormal="80" workbookViewId="0">
      <pane ySplit="5" topLeftCell="A6" activePane="bottomLeft" state="frozen"/>
      <selection pane="bottomLeft" activeCell="A4" sqref="A4"/>
    </sheetView>
  </sheetViews>
  <sheetFormatPr defaultRowHeight="15" x14ac:dyDescent="0.25"/>
  <cols>
    <col min="1" max="1" width="29.85546875" style="1" customWidth="1"/>
    <col min="2" max="2" width="61.5703125" style="1" customWidth="1"/>
    <col min="3" max="3" width="13.140625" style="1" hidden="1" customWidth="1"/>
    <col min="4" max="4" width="8" style="1" hidden="1" customWidth="1"/>
    <col min="5" max="5" width="8.7109375" style="1" hidden="1" customWidth="1"/>
    <col min="6" max="6" width="12.140625" style="2" customWidth="1"/>
    <col min="7" max="7" width="15" style="1" customWidth="1"/>
    <col min="8" max="8" width="10.85546875" style="19" hidden="1" customWidth="1"/>
    <col min="9" max="9" width="15.85546875" style="19" hidden="1" customWidth="1"/>
    <col min="10" max="10" width="11.85546875" style="19" hidden="1" customWidth="1"/>
    <col min="11" max="12" width="10.5703125" style="19" hidden="1" customWidth="1"/>
    <col min="13" max="13" width="21" style="21" customWidth="1"/>
    <col min="17" max="17" width="8.7109375" style="5" hidden="1" customWidth="1"/>
  </cols>
  <sheetData>
    <row r="1" spans="1:17" ht="31.5" x14ac:dyDescent="0.25">
      <c r="A1" s="47" t="s">
        <v>161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8"/>
      <c r="O1" s="28"/>
      <c r="P1" s="28"/>
      <c r="Q1" s="3">
        <f>Генераторы!Q1</f>
        <v>58.3</v>
      </c>
    </row>
    <row r="2" spans="1:17" ht="187.5" customHeight="1" x14ac:dyDescent="0.25">
      <c r="A2" s="6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62"/>
      <c r="N2" s="28"/>
      <c r="O2" s="28"/>
      <c r="P2" s="28"/>
      <c r="Q2" s="3"/>
    </row>
    <row r="3" spans="1:17" ht="23.25" customHeight="1" x14ac:dyDescent="0.25">
      <c r="A3" s="69" t="s">
        <v>164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28"/>
      <c r="O3" s="28"/>
      <c r="P3" s="28"/>
      <c r="Q3" s="3"/>
    </row>
    <row r="4" spans="1:17" ht="17.25" customHeight="1" x14ac:dyDescent="0.25">
      <c r="A4" s="60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28"/>
      <c r="O4" s="28"/>
      <c r="P4" s="28"/>
      <c r="Q4" s="3"/>
    </row>
    <row r="5" spans="1:17" ht="31.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7" t="s">
        <v>5</v>
      </c>
      <c r="G5" s="16" t="s">
        <v>8</v>
      </c>
      <c r="H5" s="40" t="s">
        <v>72</v>
      </c>
      <c r="I5" s="41" t="s">
        <v>73</v>
      </c>
      <c r="J5" s="41" t="s">
        <v>74</v>
      </c>
      <c r="K5" s="39" t="s">
        <v>6</v>
      </c>
      <c r="L5" s="43" t="s">
        <v>160</v>
      </c>
      <c r="M5" s="46"/>
      <c r="N5" s="31"/>
      <c r="O5" s="31"/>
      <c r="P5" s="31"/>
      <c r="Q5" s="22">
        <f>Q1</f>
        <v>58.3</v>
      </c>
    </row>
    <row r="6" spans="1:17" ht="15.75" x14ac:dyDescent="0.25">
      <c r="A6" s="42" t="s">
        <v>144</v>
      </c>
      <c r="B6" s="42"/>
      <c r="C6" s="6"/>
      <c r="D6" s="6"/>
      <c r="E6" s="6"/>
      <c r="F6" s="7"/>
      <c r="G6" s="6"/>
      <c r="H6" s="18"/>
      <c r="I6" s="18"/>
      <c r="J6" s="18"/>
      <c r="K6" s="18"/>
      <c r="L6" s="18"/>
      <c r="M6" s="20"/>
      <c r="N6" s="31"/>
      <c r="O6" s="31"/>
      <c r="P6" s="31"/>
      <c r="Q6" s="22">
        <f t="shared" ref="Q6:Q9" si="0">Q5</f>
        <v>58.3</v>
      </c>
    </row>
    <row r="7" spans="1:17" ht="15.75" x14ac:dyDescent="0.25">
      <c r="A7" s="9" t="s">
        <v>135</v>
      </c>
      <c r="B7" s="14" t="s">
        <v>140</v>
      </c>
      <c r="C7" s="9">
        <v>0.56000000000000005</v>
      </c>
      <c r="D7" s="9">
        <v>0.27500000000000002</v>
      </c>
      <c r="E7" s="9">
        <v>0.63</v>
      </c>
      <c r="F7" s="10">
        <f>C7*D7*E7</f>
        <v>9.7020000000000023E-2</v>
      </c>
      <c r="G7" s="9">
        <v>22.5</v>
      </c>
      <c r="H7" s="23">
        <f>K7*0.87</f>
        <v>95.631190099199998</v>
      </c>
      <c r="I7" s="23">
        <f>K7*0.93</f>
        <v>102.22644458880001</v>
      </c>
      <c r="J7" s="23">
        <f>K7*0.97</f>
        <v>106.6232809152</v>
      </c>
      <c r="K7" s="33">
        <v>109.92090816</v>
      </c>
      <c r="L7" s="25">
        <f>K7*1.25</f>
        <v>137.4011352</v>
      </c>
      <c r="M7" s="27">
        <f>L7*Q7</f>
        <v>8010.4861821599998</v>
      </c>
      <c r="N7" s="31"/>
      <c r="O7" s="31"/>
      <c r="P7" s="31"/>
      <c r="Q7" s="22">
        <f t="shared" si="0"/>
        <v>58.3</v>
      </c>
    </row>
    <row r="8" spans="1:17" ht="15.75" x14ac:dyDescent="0.25">
      <c r="A8" s="9" t="s">
        <v>136</v>
      </c>
      <c r="B8" s="14" t="s">
        <v>140</v>
      </c>
      <c r="C8" s="9">
        <v>0.83</v>
      </c>
      <c r="D8" s="9">
        <v>0.31</v>
      </c>
      <c r="E8" s="9">
        <v>0.65</v>
      </c>
      <c r="F8" s="10">
        <f t="shared" ref="F8:F10" si="1">C8*D8*E8</f>
        <v>0.16724499999999998</v>
      </c>
      <c r="G8" s="9">
        <v>33</v>
      </c>
      <c r="H8" s="23">
        <f t="shared" ref="H8:H10" si="2">K8*0.87</f>
        <v>121.53943598832001</v>
      </c>
      <c r="I8" s="23">
        <f t="shared" ref="I8:I10" si="3">K8*0.93</f>
        <v>129.92146605648003</v>
      </c>
      <c r="J8" s="23">
        <f t="shared" ref="J8:J10" si="4">K8*0.97</f>
        <v>135.50948610192</v>
      </c>
      <c r="K8" s="33">
        <v>139.70050113600001</v>
      </c>
      <c r="L8" s="25">
        <f>K8*1.25</f>
        <v>174.62562642</v>
      </c>
      <c r="M8" s="27">
        <f t="shared" ref="M8:M10" si="5">L8*Q8</f>
        <v>10180.674020286</v>
      </c>
      <c r="N8" s="31"/>
      <c r="O8" s="31"/>
      <c r="P8" s="31"/>
      <c r="Q8" s="22">
        <f t="shared" si="0"/>
        <v>58.3</v>
      </c>
    </row>
    <row r="9" spans="1:17" ht="15.75" x14ac:dyDescent="0.25">
      <c r="A9" s="9" t="s">
        <v>137</v>
      </c>
      <c r="B9" s="14" t="s">
        <v>141</v>
      </c>
      <c r="C9" s="9">
        <v>0.73</v>
      </c>
      <c r="D9" s="9">
        <v>0.34</v>
      </c>
      <c r="E9" s="9">
        <v>0.67</v>
      </c>
      <c r="F9" s="10">
        <f t="shared" si="1"/>
        <v>0.16629400000000003</v>
      </c>
      <c r="G9" s="9">
        <v>38</v>
      </c>
      <c r="H9" s="23">
        <f t="shared" si="2"/>
        <v>181.82937165120001</v>
      </c>
      <c r="I9" s="23">
        <f t="shared" si="3"/>
        <v>194.36932831680002</v>
      </c>
      <c r="J9" s="23">
        <f t="shared" si="4"/>
        <v>202.7292994272</v>
      </c>
      <c r="K9" s="33">
        <v>208.99927776000001</v>
      </c>
      <c r="L9" s="25">
        <f>K9*1.25</f>
        <v>261.24909719999999</v>
      </c>
      <c r="M9" s="27">
        <f t="shared" si="5"/>
        <v>15230.82236676</v>
      </c>
      <c r="N9" s="31"/>
      <c r="O9" s="31"/>
      <c r="P9" s="31"/>
      <c r="Q9" s="22">
        <f t="shared" si="0"/>
        <v>58.3</v>
      </c>
    </row>
    <row r="10" spans="1:17" ht="15.75" x14ac:dyDescent="0.25">
      <c r="A10" s="9" t="s">
        <v>138</v>
      </c>
      <c r="B10" s="14" t="s">
        <v>142</v>
      </c>
      <c r="C10" s="9">
        <v>1.08</v>
      </c>
      <c r="D10" s="9">
        <v>0.38</v>
      </c>
      <c r="E10" s="9">
        <v>0.75</v>
      </c>
      <c r="F10" s="10">
        <f t="shared" si="1"/>
        <v>0.30780000000000002</v>
      </c>
      <c r="G10" s="9">
        <v>72</v>
      </c>
      <c r="H10" s="23">
        <f t="shared" si="2"/>
        <v>318.44535750720007</v>
      </c>
      <c r="I10" s="23">
        <f t="shared" si="3"/>
        <v>340.40710630080008</v>
      </c>
      <c r="J10" s="23">
        <f t="shared" si="4"/>
        <v>355.04827216320007</v>
      </c>
      <c r="K10" s="33">
        <v>366.02914656000007</v>
      </c>
      <c r="L10" s="25">
        <f>K10*1.25</f>
        <v>457.53643320000009</v>
      </c>
      <c r="M10" s="27">
        <f t="shared" si="5"/>
        <v>26674.374055560005</v>
      </c>
      <c r="N10" s="31"/>
      <c r="O10" s="31"/>
      <c r="P10" s="31"/>
      <c r="Q10" s="22">
        <f>Q9</f>
        <v>58.3</v>
      </c>
    </row>
    <row r="11" spans="1:17" ht="15.75" x14ac:dyDescent="0.25">
      <c r="A11" s="9" t="s">
        <v>139</v>
      </c>
      <c r="B11" s="14" t="s">
        <v>143</v>
      </c>
      <c r="C11" s="9">
        <v>1.17</v>
      </c>
      <c r="D11" s="9">
        <v>0.49</v>
      </c>
      <c r="E11" s="9">
        <v>0.83</v>
      </c>
      <c r="F11" s="10">
        <f t="shared" ref="F11" si="6">C11*D11*E11</f>
        <v>0.4758389999999999</v>
      </c>
      <c r="G11" s="9">
        <v>92</v>
      </c>
      <c r="H11" s="23">
        <f t="shared" ref="H11" si="7">K11*0.87</f>
        <v>570.53437902719998</v>
      </c>
      <c r="I11" s="23">
        <f t="shared" ref="I11" si="8">K11*0.93</f>
        <v>609.88157758080001</v>
      </c>
      <c r="J11" s="23">
        <f t="shared" ref="J11" si="9">K11*0.97</f>
        <v>636.1130432832</v>
      </c>
      <c r="K11" s="33">
        <v>655.78664256000002</v>
      </c>
      <c r="L11" s="25">
        <f>K11*1.25</f>
        <v>819.73330320000002</v>
      </c>
      <c r="M11" s="27">
        <f t="shared" ref="M11" si="10">L11*Q11</f>
        <v>47790.451576560001</v>
      </c>
      <c r="N11" s="31"/>
      <c r="O11" s="31"/>
      <c r="P11" s="31"/>
      <c r="Q11" s="22">
        <f>Q10</f>
        <v>58.3</v>
      </c>
    </row>
  </sheetData>
  <mergeCells count="5">
    <mergeCell ref="A6:B6"/>
    <mergeCell ref="A1:M1"/>
    <mergeCell ref="L5:M5"/>
    <mergeCell ref="A3:M3"/>
    <mergeCell ref="A2:M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12.140625" style="1" customWidth="1"/>
    <col min="2" max="2" width="94.85546875" style="1" customWidth="1"/>
    <col min="3" max="3" width="7.42578125" style="1" hidden="1" customWidth="1"/>
    <col min="4" max="4" width="8" style="1" hidden="1" customWidth="1"/>
    <col min="5" max="5" width="8.7109375" style="1" hidden="1" customWidth="1"/>
    <col min="6" max="6" width="12.42578125" style="2" customWidth="1"/>
    <col min="7" max="7" width="12.28515625" style="1" customWidth="1"/>
    <col min="8" max="8" width="10.85546875" style="19" hidden="1" customWidth="1"/>
    <col min="9" max="9" width="15.85546875" style="19" hidden="1" customWidth="1"/>
    <col min="10" max="10" width="11.85546875" style="19" hidden="1" customWidth="1"/>
    <col min="11" max="12" width="10.5703125" style="19" hidden="1" customWidth="1"/>
    <col min="13" max="13" width="22.28515625" style="21" customWidth="1"/>
    <col min="17" max="17" width="8.7109375" style="5" hidden="1" customWidth="1"/>
  </cols>
  <sheetData>
    <row r="1" spans="1:17" ht="33.75" x14ac:dyDescent="0.25">
      <c r="A1" s="49" t="s">
        <v>162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8"/>
      <c r="O1" s="28"/>
      <c r="P1" s="28"/>
      <c r="Q1" s="3">
        <f>Генераторы!Q1</f>
        <v>58.3</v>
      </c>
    </row>
    <row r="2" spans="1:17" ht="198.75" customHeigh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62"/>
      <c r="N2" s="28"/>
      <c r="O2" s="28"/>
      <c r="P2" s="28"/>
      <c r="Q2" s="3"/>
    </row>
    <row r="3" spans="1:17" ht="26.25" customHeight="1" x14ac:dyDescent="0.25">
      <c r="A3" s="69" t="s">
        <v>164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28"/>
      <c r="O3" s="28"/>
      <c r="P3" s="28"/>
      <c r="Q3" s="3"/>
    </row>
    <row r="4" spans="1:17" ht="12.75" customHeight="1" x14ac:dyDescent="0.25">
      <c r="A4" s="5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28"/>
      <c r="O4" s="28"/>
      <c r="P4" s="28"/>
      <c r="Q4" s="3"/>
    </row>
    <row r="5" spans="1:17" ht="40.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7" t="s">
        <v>5</v>
      </c>
      <c r="G5" s="16" t="s">
        <v>8</v>
      </c>
      <c r="H5" s="40" t="s">
        <v>72</v>
      </c>
      <c r="I5" s="41" t="s">
        <v>73</v>
      </c>
      <c r="J5" s="41" t="s">
        <v>74</v>
      </c>
      <c r="K5" s="39" t="s">
        <v>6</v>
      </c>
      <c r="L5" s="43" t="s">
        <v>160</v>
      </c>
      <c r="M5" s="46"/>
      <c r="N5" s="31"/>
      <c r="O5" s="31"/>
      <c r="P5" s="31"/>
      <c r="Q5" s="22">
        <f>Q1</f>
        <v>58.3</v>
      </c>
    </row>
    <row r="6" spans="1:17" ht="15.75" x14ac:dyDescent="0.25">
      <c r="A6" s="42" t="s">
        <v>149</v>
      </c>
      <c r="B6" s="42"/>
      <c r="C6" s="6"/>
      <c r="D6" s="6"/>
      <c r="E6" s="6"/>
      <c r="F6" s="7"/>
      <c r="G6" s="6"/>
      <c r="H6" s="18"/>
      <c r="I6" s="18"/>
      <c r="J6" s="18"/>
      <c r="K6" s="18"/>
      <c r="L6" s="18"/>
      <c r="M6" s="20"/>
      <c r="N6" s="31"/>
      <c r="O6" s="31"/>
      <c r="P6" s="31"/>
      <c r="Q6" s="22">
        <f t="shared" ref="Q6:Q9" si="0">Q5</f>
        <v>58.3</v>
      </c>
    </row>
    <row r="7" spans="1:17" ht="54" customHeight="1" x14ac:dyDescent="0.25">
      <c r="A7" s="9" t="s">
        <v>145</v>
      </c>
      <c r="B7" s="35" t="s">
        <v>150</v>
      </c>
      <c r="C7" s="9">
        <v>0.84</v>
      </c>
      <c r="D7" s="9">
        <v>0.38</v>
      </c>
      <c r="E7" s="9">
        <v>0.42499999999999999</v>
      </c>
      <c r="F7" s="10">
        <f>C7*D7*E7</f>
        <v>0.13566</v>
      </c>
      <c r="G7" s="9">
        <v>16</v>
      </c>
      <c r="H7" s="23">
        <f>K7*0.87</f>
        <v>187.23567105000001</v>
      </c>
      <c r="I7" s="23">
        <f>K7*0.93</f>
        <v>200.14847595000003</v>
      </c>
      <c r="J7" s="23">
        <f>K7*0.97</f>
        <v>208.75701255000001</v>
      </c>
      <c r="K7" s="33">
        <v>215.21341500000003</v>
      </c>
      <c r="L7" s="23">
        <f>K7*1.25</f>
        <v>269.01676875000004</v>
      </c>
      <c r="M7" s="27">
        <f>L7*Q7</f>
        <v>15683.677618125001</v>
      </c>
      <c r="N7" s="31"/>
      <c r="O7" s="31"/>
      <c r="P7" s="31"/>
      <c r="Q7" s="22">
        <f t="shared" si="0"/>
        <v>58.3</v>
      </c>
    </row>
    <row r="8" spans="1:17" ht="54.6" customHeight="1" x14ac:dyDescent="0.25">
      <c r="A8" s="9" t="s">
        <v>146</v>
      </c>
      <c r="B8" s="35" t="s">
        <v>151</v>
      </c>
      <c r="C8" s="9">
        <v>0.95</v>
      </c>
      <c r="D8" s="9">
        <v>0.46</v>
      </c>
      <c r="E8" s="9">
        <v>0.52</v>
      </c>
      <c r="F8" s="10">
        <f t="shared" ref="F8:F9" si="1">C8*D8*E8</f>
        <v>0.22724</v>
      </c>
      <c r="G8" s="9">
        <v>29</v>
      </c>
      <c r="H8" s="23">
        <f t="shared" ref="H8:H10" si="2">K8*0.87</f>
        <v>241.28308124999998</v>
      </c>
      <c r="I8" s="23">
        <f t="shared" ref="I8:I10" si="3">K8*0.93</f>
        <v>257.92329374999997</v>
      </c>
      <c r="J8" s="23">
        <f t="shared" ref="J8:J10" si="4">K8*0.97</f>
        <v>269.01676874999998</v>
      </c>
      <c r="K8" s="33">
        <v>277.33687499999996</v>
      </c>
      <c r="L8" s="23">
        <f>K8*1.25</f>
        <v>346.67109374999995</v>
      </c>
      <c r="M8" s="27">
        <f t="shared" ref="M8:M10" si="5">L8*Q8</f>
        <v>20210.924765624997</v>
      </c>
      <c r="N8" s="31"/>
      <c r="O8" s="31"/>
      <c r="P8" s="31"/>
      <c r="Q8" s="22">
        <f t="shared" si="0"/>
        <v>58.3</v>
      </c>
    </row>
    <row r="9" spans="1:17" ht="53.1" customHeight="1" x14ac:dyDescent="0.25">
      <c r="A9" s="9" t="s">
        <v>147</v>
      </c>
      <c r="B9" s="35" t="s">
        <v>152</v>
      </c>
      <c r="C9" s="9">
        <v>1.07</v>
      </c>
      <c r="D9" s="9">
        <v>0.46</v>
      </c>
      <c r="E9" s="9">
        <v>0.52</v>
      </c>
      <c r="F9" s="10">
        <f t="shared" si="1"/>
        <v>0.255944</v>
      </c>
      <c r="G9" s="9">
        <v>31</v>
      </c>
      <c r="H9" s="23">
        <f t="shared" si="2"/>
        <v>252.86466915</v>
      </c>
      <c r="I9" s="23">
        <f t="shared" si="3"/>
        <v>270.30361185000004</v>
      </c>
      <c r="J9" s="23">
        <f t="shared" si="4"/>
        <v>281.92957365000001</v>
      </c>
      <c r="K9" s="33">
        <v>290.649045</v>
      </c>
      <c r="L9" s="23">
        <f>K9*1.25</f>
        <v>363.31130625000003</v>
      </c>
      <c r="M9" s="27">
        <f t="shared" si="5"/>
        <v>21181.049154374999</v>
      </c>
      <c r="N9" s="31"/>
      <c r="O9" s="31"/>
      <c r="P9" s="31"/>
      <c r="Q9" s="22">
        <f t="shared" si="0"/>
        <v>58.3</v>
      </c>
    </row>
    <row r="10" spans="1:17" ht="55.5" customHeight="1" x14ac:dyDescent="0.25">
      <c r="A10" s="9" t="s">
        <v>148</v>
      </c>
      <c r="B10" s="35" t="s">
        <v>153</v>
      </c>
      <c r="C10" s="9">
        <v>1.07</v>
      </c>
      <c r="D10" s="9">
        <v>0.46</v>
      </c>
      <c r="E10" s="9">
        <v>0.52</v>
      </c>
      <c r="F10" s="10">
        <f t="shared" ref="F10" si="6">C10*D10*E10</f>
        <v>0.255944</v>
      </c>
      <c r="G10" s="9">
        <v>32</v>
      </c>
      <c r="H10" s="23">
        <f t="shared" si="2"/>
        <v>283.51727179199997</v>
      </c>
      <c r="I10" s="23">
        <f t="shared" si="3"/>
        <v>303.07018708800001</v>
      </c>
      <c r="J10" s="23">
        <f t="shared" si="4"/>
        <v>316.10546395199998</v>
      </c>
      <c r="K10" s="33">
        <v>325.8819216</v>
      </c>
      <c r="L10" s="23">
        <f>K10*1.25</f>
        <v>407.35240199999998</v>
      </c>
      <c r="M10" s="27">
        <f t="shared" si="5"/>
        <v>23748.645036599999</v>
      </c>
      <c r="N10" s="31"/>
      <c r="O10" s="31"/>
      <c r="P10" s="31"/>
      <c r="Q10" s="22">
        <f>Q9</f>
        <v>58.3</v>
      </c>
    </row>
  </sheetData>
  <mergeCells count="5">
    <mergeCell ref="A6:B6"/>
    <mergeCell ref="A1:M1"/>
    <mergeCell ref="L5:M5"/>
    <mergeCell ref="A2:M2"/>
    <mergeCell ref="A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Генераторы</vt:lpstr>
      <vt:lpstr>Мощные генераторы</vt:lpstr>
      <vt:lpstr>Мотопомпы</vt:lpstr>
      <vt:lpstr>Двигатели </vt:lpstr>
      <vt:lpstr>Компрессора</vt:lpstr>
      <vt:lpstr>Тепловое оборудование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продукцию Firman. Цена по прайсу на генераторы и электростанции бензиновые, дизельные, инверторные и со сварочным выпрямителем, серий FPG, SPG, SDG, FDG, SGW, SDW. Тепловые пушки F-2000, P-3000 и др. Мотопомпы SGP80T, SDP100CL и др. Станки для арматуры. Строительное оборудование. Производства Фирман, Китай. Продажа Россия, Казахстан.</dc:title>
  <dc:creator/>
  <cp:lastModifiedBy/>
  <dcterms:created xsi:type="dcterms:W3CDTF">2006-09-28T05:33:49Z</dcterms:created>
  <dcterms:modified xsi:type="dcterms:W3CDTF">2018-03-15T13:14:29Z</dcterms:modified>
</cp:coreProperties>
</file>